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3_입학\입학처전산지원_남온우(2024.05.16~)\20240627_2025 수시 점수산출식 검증\"/>
    </mc:Choice>
  </mc:AlternateContent>
  <bookViews>
    <workbookView xWindow="0" yWindow="0" windowWidth="28650" windowHeight="10245"/>
  </bookViews>
  <sheets>
    <sheet name="3.성적산출방법_재학생" sheetId="16" r:id="rId1"/>
    <sheet name="4.성적산출방법_졸업생" sheetId="10" r:id="rId2"/>
  </sheets>
  <calcPr calcId="162913"/>
</workbook>
</file>

<file path=xl/calcChain.xml><?xml version="1.0" encoding="utf-8"?>
<calcChain xmlns="http://schemas.openxmlformats.org/spreadsheetml/2006/main">
  <c r="J21" i="16" l="1"/>
  <c r="I21" i="16"/>
  <c r="H21" i="16"/>
  <c r="F20" i="16"/>
  <c r="F19" i="16"/>
  <c r="F18" i="16"/>
  <c r="F17" i="16"/>
  <c r="F16" i="16"/>
  <c r="F15" i="16"/>
  <c r="F14" i="16"/>
  <c r="F13" i="16"/>
  <c r="F12" i="16"/>
  <c r="J21" i="10"/>
  <c r="I21" i="10"/>
  <c r="G12" i="16" l="1"/>
  <c r="H12" i="16" s="1"/>
  <c r="H22" i="16" s="1"/>
  <c r="J12" i="16" l="1"/>
  <c r="J22" i="16" s="1"/>
  <c r="I12" i="16"/>
  <c r="I22" i="16" s="1"/>
  <c r="H21" i="10"/>
  <c r="F20" i="10"/>
  <c r="F19" i="10"/>
  <c r="F18" i="10"/>
  <c r="F17" i="10"/>
  <c r="F16" i="10"/>
  <c r="F15" i="10"/>
  <c r="F14" i="10"/>
  <c r="F13" i="10"/>
  <c r="F12" i="10"/>
  <c r="G12" i="10" l="1"/>
  <c r="J12" i="10" l="1"/>
  <c r="J22" i="10" s="1"/>
  <c r="I12" i="10"/>
  <c r="I22" i="10" s="1"/>
  <c r="H12" i="10"/>
  <c r="H22" i="10" s="1"/>
</calcChain>
</file>

<file path=xl/sharedStrings.xml><?xml version="1.0" encoding="utf-8"?>
<sst xmlns="http://schemas.openxmlformats.org/spreadsheetml/2006/main" count="304" uniqueCount="78">
  <si>
    <t>[학생부 성적 산출 방법_고등학교 3학년 재학중인 학생]</t>
    <phoneticPr fontId="6" type="noConversion"/>
  </si>
  <si>
    <t>&lt;극동대학교 성적 계산 방법&gt;</t>
    <phoneticPr fontId="6" type="noConversion"/>
  </si>
  <si>
    <t>&lt;학생부 반영점수 산출표 입력방법&gt;</t>
    <phoneticPr fontId="6" type="noConversion"/>
  </si>
  <si>
    <t>구분</t>
    <phoneticPr fontId="6" type="noConversion"/>
  </si>
  <si>
    <t>등급</t>
    <phoneticPr fontId="6" type="noConversion"/>
  </si>
  <si>
    <t>과목 수</t>
    <phoneticPr fontId="6" type="noConversion"/>
  </si>
  <si>
    <t>반영점수</t>
    <phoneticPr fontId="6" type="noConversion"/>
  </si>
  <si>
    <t>반영점수
합계</t>
    <phoneticPr fontId="6" type="noConversion"/>
  </si>
  <si>
    <t>학생부
100%</t>
    <phoneticPr fontId="6" type="noConversion"/>
  </si>
  <si>
    <t>학생부 60%</t>
    <phoneticPr fontId="6" type="noConversion"/>
  </si>
  <si>
    <t>교과
(학생부 성적)</t>
    <phoneticPr fontId="6" type="noConversion"/>
  </si>
  <si>
    <t>1등급</t>
    <phoneticPr fontId="6" type="noConversion"/>
  </si>
  <si>
    <t>2등급</t>
    <phoneticPr fontId="6" type="noConversion"/>
  </si>
  <si>
    <t>3등급</t>
    <phoneticPr fontId="6" type="noConversion"/>
  </si>
  <si>
    <t>4등급</t>
    <phoneticPr fontId="6" type="noConversion"/>
  </si>
  <si>
    <t>5등급</t>
    <phoneticPr fontId="6" type="noConversion"/>
  </si>
  <si>
    <t>6등급</t>
    <phoneticPr fontId="6" type="noConversion"/>
  </si>
  <si>
    <t>7등급</t>
    <phoneticPr fontId="6" type="noConversion"/>
  </si>
  <si>
    <t>8등급</t>
    <phoneticPr fontId="6" type="noConversion"/>
  </si>
  <si>
    <t>9등급</t>
    <phoneticPr fontId="6" type="noConversion"/>
  </si>
  <si>
    <t>비교과
(출석)</t>
    <phoneticPr fontId="6" type="noConversion"/>
  </si>
  <si>
    <t>최종반영 점수(1,000점 만점 기준)</t>
    <phoneticPr fontId="6" type="noConversion"/>
  </si>
  <si>
    <t>&lt;표1&gt; 학생부 점수환산 표</t>
    <phoneticPr fontId="6" type="noConversion"/>
  </si>
  <si>
    <t>학생부 100%(교과 900, 출결 100)</t>
    <phoneticPr fontId="18" type="noConversion"/>
  </si>
  <si>
    <t>등급</t>
    <phoneticPr fontId="18" type="noConversion"/>
  </si>
  <si>
    <t>간격</t>
    <phoneticPr fontId="18" type="noConversion"/>
  </si>
  <si>
    <t>1등급</t>
    <phoneticPr fontId="18" type="noConversion"/>
  </si>
  <si>
    <t>2등급</t>
  </si>
  <si>
    <t>3등급</t>
  </si>
  <si>
    <t>4등급</t>
  </si>
  <si>
    <t>5등급</t>
  </si>
  <si>
    <t>6등급</t>
  </si>
  <si>
    <t>7등급</t>
  </si>
  <si>
    <t>8등급</t>
  </si>
  <si>
    <t>9등급</t>
  </si>
  <si>
    <t>합산점수</t>
    <phoneticPr fontId="18" type="noConversion"/>
  </si>
  <si>
    <t>68~71</t>
  </si>
  <si>
    <t>64~67</t>
  </si>
  <si>
    <t>60~63</t>
  </si>
  <si>
    <t>56~59</t>
  </si>
  <si>
    <t>52~55</t>
  </si>
  <si>
    <t>48~51</t>
  </si>
  <si>
    <t>44~47</t>
  </si>
  <si>
    <t>40~43</t>
  </si>
  <si>
    <t>36~39</t>
  </si>
  <si>
    <t>32~35</t>
  </si>
  <si>
    <t>28~31</t>
  </si>
  <si>
    <t>24~27</t>
  </si>
  <si>
    <t>20~23</t>
  </si>
  <si>
    <t>16~19</t>
  </si>
  <si>
    <t>12~15</t>
  </si>
  <si>
    <t>8~11</t>
  </si>
  <si>
    <t>0~7</t>
  </si>
  <si>
    <t>환산점수</t>
    <phoneticPr fontId="18" type="noConversion"/>
  </si>
  <si>
    <t>출결</t>
    <phoneticPr fontId="18" type="noConversion"/>
  </si>
  <si>
    <t>무단결석</t>
    <phoneticPr fontId="18" type="noConversion"/>
  </si>
  <si>
    <t>0~2일</t>
    <phoneticPr fontId="18" type="noConversion"/>
  </si>
  <si>
    <t>3~6일</t>
    <phoneticPr fontId="18" type="noConversion"/>
  </si>
  <si>
    <t>7~15일</t>
    <phoneticPr fontId="18" type="noConversion"/>
  </si>
  <si>
    <t>16~30일</t>
    <phoneticPr fontId="18" type="noConversion"/>
  </si>
  <si>
    <t>31일이상</t>
    <phoneticPr fontId="18" type="noConversion"/>
  </si>
  <si>
    <t>최고점</t>
    <phoneticPr fontId="18" type="noConversion"/>
  </si>
  <si>
    <t>최저점</t>
    <phoneticPr fontId="18" type="noConversion"/>
  </si>
  <si>
    <t>점수(-20)</t>
    <phoneticPr fontId="18" type="noConversion"/>
  </si>
  <si>
    <t>학생부 60%(교과 540, 출결 60)</t>
    <phoneticPr fontId="18" type="noConversion"/>
  </si>
  <si>
    <t>점수(-12)</t>
    <phoneticPr fontId="18" type="noConversion"/>
  </si>
  <si>
    <t>학생부 20%(교과 180, 출결 20)</t>
    <phoneticPr fontId="18" type="noConversion"/>
  </si>
  <si>
    <t>점수(-4)</t>
    <phoneticPr fontId="18" type="noConversion"/>
  </si>
  <si>
    <t xml:space="preserve"> 1. 우리대학 대학지정 교과분류표에 해당되는 과목중 상위 8개 과목의 등급수를 입력
 2. 미인정 결석일수 입력
 * 주의사항
 - 노란색 셀만 입력
 - 과목명을 기준으로 우리대학 대학지정교과분류표에 해당되는지 꼭 확인(하단 &lt;표1&gt; 참조)
 - 과목 수의 합이 8이 되도록 입력
 - 1~3학년 8과목의 상위 등급을 입력
 - 비교과(출석)는 미인정 결석일수만 입력(사고결석, 질병결석, 지각, 조퇴 결과 일수 x)</t>
    <phoneticPr fontId="6" type="noConversion"/>
  </si>
  <si>
    <t>미인정 결석일수</t>
    <phoneticPr fontId="6" type="noConversion"/>
  </si>
  <si>
    <t>&lt;학생부 반영점수 산출표&gt; 노란색 셀 입력시 자동계산</t>
    <phoneticPr fontId="6" type="noConversion"/>
  </si>
  <si>
    <t>(시트 1.재학생 학생부(공통) 성적으로 산출)</t>
    <phoneticPr fontId="6" type="noConversion"/>
  </si>
  <si>
    <t>(시트 2.졸업생 학생부(공통) 성적으로 산출)</t>
    <phoneticPr fontId="6" type="noConversion"/>
  </si>
  <si>
    <r>
      <t xml:space="preserve">* 반영교과 및 과목 수
  1~3학년 - 국어, 영어, 수학, 사회, 과학, 한국사
*석차등급이 산출되는 공통과목, 일반선택과목, 전문교과1 중 학년 구분 없이 상위등급 8과목 반영
*진로선택과목, 전문교과2, 전문교과3, 공동교육과정은 석차등급이 없으므로 반영 안함
</t>
    </r>
    <r>
      <rPr>
        <b/>
        <sz val="16"/>
        <color rgb="FF002060"/>
        <rFont val="맑은 고딕"/>
        <family val="3"/>
        <charset val="129"/>
        <scheme val="minor"/>
      </rPr>
      <t xml:space="preserve">* 3학년 1학기 성적까지만 반영
</t>
    </r>
    <r>
      <rPr>
        <sz val="16"/>
        <color theme="1"/>
        <rFont val="맑은 고딕"/>
        <family val="3"/>
        <charset val="129"/>
        <scheme val="minor"/>
      </rPr>
      <t>* 반영방법: 반영교과의 과목을 석차등급 순서로 나열하여 상위과목부터 반영과목을 적용함
* 반영교과 과목이 부족한 경우 부족한 과목 만큼 0점 처리함.
 (모집요강 참조)
* 모든 전형 수능최저등급 기준 없음
* 학생부가 없는경우 비교내신을 활용함(세부내용 모집요강, 전형계획 참조)</t>
    </r>
    <phoneticPr fontId="6" type="noConversion"/>
  </si>
  <si>
    <t>학생부 20%</t>
    <phoneticPr fontId="6" type="noConversion"/>
  </si>
  <si>
    <t xml:space="preserve"> 1. 우리대학 대학지정 교과분류표에 해당되는 과목중 상위 8개 과목의 등급수를 입력
 2. 미인정 결석일수 입력
 * 주의사항
 - 노란색 셀만 입력
 - 과목명을 기준으로 우리대학 대학지정교과분류표에 해당되는지 꼭 확인(하단 &lt;표1&gt; 참조)
 - 과목 수의 합이 8이 되도록 입력
 - 1~3학년 8과목의 상위 등급을 입력
 - 비교과(출석)는 미인정 결석일수만 입력(사고결석, 질병결석, 지각, 조퇴 결과 일수 x)</t>
    <phoneticPr fontId="6" type="noConversion"/>
  </si>
  <si>
    <t>[학생부 성적 산출 방법_고등학교 졸업자(N수생)]</t>
    <phoneticPr fontId="6" type="noConversion"/>
  </si>
  <si>
    <t>* 반영교과 및 과목 수
  1~3학년 - 국어, 영어, 수학, 사회, 과학, 한국사
*석차등급이 산출되는 공통과목, 일반선택과목, 전문교과1 중 학년 구분 없이 8과목
*진로선택과목, 전문교과2, 전문교과3, 공동교육과정은 석차등급이 없으므로 반영 안함
* 반영방법: 반영교과의 과목을 석차등급 순서로 나열하여 상위과목부터 반영과목을 적용함
* 반영교과 과목이 부족한 경우 부족한 과목 만큼 0점 처리함.
(모집요강 참조)
* 모든 전형 수능최저등급 기준 없음
* 학생부가 없는경우 비교내신을 활용함(세부내용 모집요강, 전형계획 참조)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</si>
</sst>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name val="돋움"/>
      <family val="3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24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b/>
      <sz val="16"/>
      <color rgb="FF002060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18"/>
      <color theme="0"/>
      <name val="맑은 고딕"/>
      <family val="3"/>
      <charset val="129"/>
      <scheme val="minor"/>
    </font>
    <font>
      <b/>
      <sz val="14"/>
      <color theme="0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2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double">
        <color auto="1"/>
      </right>
      <top style="thick">
        <color auto="1"/>
      </top>
      <bottom/>
      <diagonal/>
    </border>
    <border>
      <left style="double">
        <color auto="1"/>
      </left>
      <right/>
      <top style="thick">
        <color auto="1"/>
      </top>
      <bottom style="double">
        <color auto="1"/>
      </bottom>
      <diagonal/>
    </border>
    <border>
      <left/>
      <right/>
      <top style="thick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thick">
        <color auto="1"/>
      </right>
      <top style="double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double">
        <color auto="1"/>
      </right>
      <top/>
      <bottom style="thick">
        <color auto="1"/>
      </bottom>
      <diagonal/>
    </border>
    <border>
      <left style="double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hair">
        <color auto="1"/>
      </right>
      <top style="thick">
        <color auto="1"/>
      </top>
      <bottom/>
      <diagonal/>
    </border>
    <border>
      <left style="hair">
        <color auto="1"/>
      </left>
      <right style="thin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ck">
        <color auto="1"/>
      </top>
      <bottom style="double">
        <color auto="1"/>
      </bottom>
      <diagonal/>
    </border>
    <border>
      <left/>
      <right style="thin">
        <color auto="1"/>
      </right>
      <top style="thick">
        <color auto="1"/>
      </top>
      <bottom style="double">
        <color auto="1"/>
      </bottom>
      <diagonal/>
    </border>
    <border>
      <left/>
      <right style="thin">
        <color indexed="64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double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/>
      <bottom style="double">
        <color auto="1"/>
      </bottom>
      <diagonal/>
    </border>
    <border>
      <left/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auto="1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ck">
        <color auto="1"/>
      </left>
      <right/>
      <top style="double">
        <color auto="1"/>
      </top>
      <bottom style="thick">
        <color auto="1"/>
      </bottom>
      <diagonal/>
    </border>
    <border>
      <left/>
      <right/>
      <top style="double">
        <color auto="1"/>
      </top>
      <bottom style="thick">
        <color auto="1"/>
      </bottom>
      <diagonal/>
    </border>
    <border>
      <left/>
      <right style="double">
        <color theme="0"/>
      </right>
      <top style="double">
        <color auto="1"/>
      </top>
      <bottom style="thick">
        <color auto="1"/>
      </bottom>
      <diagonal/>
    </border>
    <border>
      <left/>
      <right style="thin">
        <color theme="0"/>
      </right>
      <top style="double">
        <color auto="1"/>
      </top>
      <bottom style="thick">
        <color auto="1"/>
      </bottom>
      <diagonal/>
    </border>
    <border>
      <left style="thin">
        <color theme="0"/>
      </left>
      <right style="thin">
        <color theme="0"/>
      </right>
      <top style="double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 style="thick">
        <color auto="1"/>
      </top>
      <bottom style="double">
        <color auto="1"/>
      </bottom>
      <diagonal style="thin">
        <color auto="1"/>
      </diagonal>
    </border>
    <border diagonalUp="1">
      <left style="thin">
        <color auto="1"/>
      </left>
      <right style="thick">
        <color auto="1"/>
      </right>
      <top style="thick">
        <color auto="1"/>
      </top>
      <bottom style="double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ck">
        <color auto="1"/>
      </right>
      <top style="double">
        <color auto="1"/>
      </top>
      <bottom style="thin">
        <color auto="1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 diagonalUp="1"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auto="1"/>
      </diagonal>
    </border>
    <border diagonalUp="1">
      <left style="thin">
        <color indexed="64"/>
      </left>
      <right style="thick">
        <color auto="1"/>
      </right>
      <top style="thin">
        <color indexed="64"/>
      </top>
      <bottom/>
      <diagonal style="thin">
        <color auto="1"/>
      </diagonal>
    </border>
    <border diagonalUp="1"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 style="thin">
        <color auto="1"/>
      </diagonal>
    </border>
    <border diagonalUp="1">
      <left style="thin">
        <color auto="1"/>
      </left>
      <right style="thick">
        <color auto="1"/>
      </right>
      <top style="double">
        <color auto="1"/>
      </top>
      <bottom style="double">
        <color auto="1"/>
      </bottom>
      <diagonal style="thin">
        <color auto="1"/>
      </diagonal>
    </border>
    <border diagonalUp="1">
      <left style="thin">
        <color theme="0"/>
      </left>
      <right style="thin">
        <color theme="0"/>
      </right>
      <top style="double">
        <color auto="1"/>
      </top>
      <bottom style="thick">
        <color auto="1"/>
      </bottom>
      <diagonal style="thin">
        <color auto="1"/>
      </diagonal>
    </border>
    <border diagonalUp="1">
      <left style="thin">
        <color theme="0"/>
      </left>
      <right style="thick">
        <color auto="1"/>
      </right>
      <top style="double">
        <color auto="1"/>
      </top>
      <bottom style="thick">
        <color auto="1"/>
      </bottom>
      <diagonal style="thin">
        <color auto="1"/>
      </diagonal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>
      <alignment vertical="center"/>
    </xf>
  </cellStyleXfs>
  <cellXfs count="116">
    <xf numFmtId="0" fontId="0" fillId="0" borderId="0" xfId="0"/>
    <xf numFmtId="0" fontId="0" fillId="0" borderId="0" xfId="0" applyAlignment="1">
      <alignment vertical="center"/>
    </xf>
    <xf numFmtId="0" fontId="11" fillId="4" borderId="24" xfId="0" applyFont="1" applyFill="1" applyBorder="1" applyAlignment="1">
      <alignment horizontal="center" vertical="center"/>
    </xf>
    <xf numFmtId="0" fontId="11" fillId="4" borderId="25" xfId="0" applyFont="1" applyFill="1" applyBorder="1" applyAlignment="1">
      <alignment horizontal="center" vertical="center"/>
    </xf>
    <xf numFmtId="0" fontId="11" fillId="4" borderId="26" xfId="0" applyFont="1" applyFill="1" applyBorder="1" applyAlignment="1">
      <alignment horizontal="center" vertical="center" wrapText="1"/>
    </xf>
    <xf numFmtId="0" fontId="11" fillId="4" borderId="27" xfId="0" applyFont="1" applyFill="1" applyBorder="1" applyAlignment="1">
      <alignment horizontal="center" vertical="center" wrapText="1"/>
    </xf>
    <xf numFmtId="0" fontId="11" fillId="4" borderId="25" xfId="0" applyFont="1" applyFill="1" applyBorder="1" applyAlignment="1">
      <alignment horizontal="center" vertical="center" wrapText="1"/>
    </xf>
    <xf numFmtId="0" fontId="11" fillId="5" borderId="29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5" borderId="36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11" fillId="3" borderId="36" xfId="0" applyFont="1" applyFill="1" applyBorder="1" applyAlignment="1">
      <alignment horizontal="center" vertical="center"/>
    </xf>
    <xf numFmtId="0" fontId="11" fillId="7" borderId="44" xfId="0" applyFont="1" applyFill="1" applyBorder="1" applyAlignment="1">
      <alignment horizontal="center" vertical="center"/>
    </xf>
    <xf numFmtId="0" fontId="11" fillId="7" borderId="41" xfId="0" applyFont="1" applyFill="1" applyBorder="1" applyAlignment="1">
      <alignment horizontal="center" vertical="center"/>
    </xf>
    <xf numFmtId="0" fontId="14" fillId="8" borderId="48" xfId="0" applyFont="1" applyFill="1" applyBorder="1" applyAlignment="1">
      <alignment horizontal="center" vertical="center"/>
    </xf>
    <xf numFmtId="0" fontId="14" fillId="8" borderId="49" xfId="0" applyFont="1" applyFill="1" applyBorder="1" applyAlignment="1">
      <alignment horizontal="center" vertical="center"/>
    </xf>
    <xf numFmtId="0" fontId="17" fillId="0" borderId="0" xfId="0" applyFont="1" applyAlignment="1"/>
    <xf numFmtId="0" fontId="0" fillId="0" borderId="0" xfId="0" applyAlignment="1"/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6" xfId="0" applyBorder="1" applyAlignment="1">
      <alignment horizontal="center"/>
    </xf>
    <xf numFmtId="0" fontId="4" fillId="0" borderId="0" xfId="0" applyFont="1" applyFill="1" applyAlignment="1">
      <alignment vertical="center"/>
    </xf>
    <xf numFmtId="0" fontId="4" fillId="0" borderId="57" xfId="0" applyFont="1" applyFill="1" applyBorder="1" applyAlignment="1">
      <alignment horizontal="center"/>
    </xf>
    <xf numFmtId="0" fontId="4" fillId="0" borderId="58" xfId="0" applyFont="1" applyFill="1" applyBorder="1" applyAlignment="1">
      <alignment horizontal="center"/>
    </xf>
    <xf numFmtId="0" fontId="4" fillId="0" borderId="59" xfId="0" applyFont="1" applyFill="1" applyBorder="1" applyAlignment="1">
      <alignment horizontal="center"/>
    </xf>
    <xf numFmtId="0" fontId="0" fillId="0" borderId="51" xfId="0" applyBorder="1" applyAlignment="1"/>
    <xf numFmtId="0" fontId="0" fillId="0" borderId="6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8" xfId="0" applyBorder="1" applyAlignment="1"/>
    <xf numFmtId="0" fontId="0" fillId="0" borderId="58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/>
    <xf numFmtId="0" fontId="11" fillId="3" borderId="29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36" xfId="0" applyFont="1" applyFill="1" applyBorder="1" applyAlignment="1">
      <alignment horizontal="center" vertical="center"/>
    </xf>
    <xf numFmtId="0" fontId="11" fillId="4" borderId="63" xfId="0" applyFont="1" applyFill="1" applyBorder="1" applyAlignment="1">
      <alignment horizontal="center" vertical="center" wrapText="1"/>
    </xf>
    <xf numFmtId="0" fontId="11" fillId="4" borderId="64" xfId="0" applyFont="1" applyFill="1" applyBorder="1" applyAlignment="1">
      <alignment horizontal="center" vertical="center" wrapText="1"/>
    </xf>
    <xf numFmtId="0" fontId="11" fillId="7" borderId="71" xfId="0" applyFont="1" applyFill="1" applyBorder="1" applyAlignment="1">
      <alignment horizontal="center" vertical="center"/>
    </xf>
    <xf numFmtId="0" fontId="11" fillId="7" borderId="72" xfId="0" applyFont="1" applyFill="1" applyBorder="1" applyAlignment="1">
      <alignment horizontal="center" vertical="center"/>
    </xf>
    <xf numFmtId="0" fontId="14" fillId="8" borderId="73" xfId="0" applyFont="1" applyFill="1" applyBorder="1" applyAlignment="1">
      <alignment horizontal="center" vertical="center"/>
    </xf>
    <xf numFmtId="0" fontId="14" fillId="8" borderId="74" xfId="0" applyFont="1" applyFill="1" applyBorder="1" applyAlignment="1">
      <alignment horizontal="center" vertical="center"/>
    </xf>
    <xf numFmtId="0" fontId="0" fillId="0" borderId="52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50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13" fillId="8" borderId="45" xfId="0" applyFont="1" applyFill="1" applyBorder="1" applyAlignment="1">
      <alignment horizontal="center" vertical="center"/>
    </xf>
    <xf numFmtId="0" fontId="13" fillId="8" borderId="46" xfId="0" applyFont="1" applyFill="1" applyBorder="1" applyAlignment="1">
      <alignment horizontal="center" vertical="center"/>
    </xf>
    <xf numFmtId="0" fontId="13" fillId="8" borderId="47" xfId="0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1" fillId="3" borderId="65" xfId="0" applyFont="1" applyFill="1" applyBorder="1" applyAlignment="1">
      <alignment horizontal="center" vertical="center"/>
    </xf>
    <xf numFmtId="0" fontId="11" fillId="3" borderId="67" xfId="0" applyFont="1" applyFill="1" applyBorder="1" applyAlignment="1">
      <alignment horizontal="center" vertical="center"/>
    </xf>
    <xf numFmtId="0" fontId="11" fillId="3" borderId="69" xfId="0" applyFont="1" applyFill="1" applyBorder="1" applyAlignment="1">
      <alignment horizontal="center" vertical="center"/>
    </xf>
    <xf numFmtId="0" fontId="11" fillId="3" borderId="66" xfId="0" applyFont="1" applyFill="1" applyBorder="1" applyAlignment="1">
      <alignment horizontal="center" vertical="center"/>
    </xf>
    <xf numFmtId="0" fontId="11" fillId="3" borderId="68" xfId="0" applyFont="1" applyFill="1" applyBorder="1" applyAlignment="1">
      <alignment horizontal="center" vertical="center"/>
    </xf>
    <xf numFmtId="0" fontId="11" fillId="3" borderId="70" xfId="0" applyFont="1" applyFill="1" applyBorder="1" applyAlignment="1">
      <alignment horizontal="center" vertical="center"/>
    </xf>
    <xf numFmtId="0" fontId="11" fillId="6" borderId="39" xfId="0" applyFont="1" applyFill="1" applyBorder="1" applyAlignment="1">
      <alignment horizontal="center" vertical="center" wrapText="1"/>
    </xf>
    <xf numFmtId="0" fontId="11" fillId="6" borderId="40" xfId="0" applyFont="1" applyFill="1" applyBorder="1" applyAlignment="1">
      <alignment horizontal="center" vertical="center" wrapText="1"/>
    </xf>
    <xf numFmtId="0" fontId="11" fillId="6" borderId="41" xfId="0" applyFont="1" applyFill="1" applyBorder="1" applyAlignment="1">
      <alignment horizontal="center" vertical="center"/>
    </xf>
    <xf numFmtId="0" fontId="11" fillId="2" borderId="42" xfId="0" applyFont="1" applyFill="1" applyBorder="1" applyAlignment="1">
      <alignment horizontal="center" vertical="center"/>
    </xf>
    <xf numFmtId="0" fontId="11" fillId="2" borderId="4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23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 wrapText="1"/>
    </xf>
    <xf numFmtId="0" fontId="11" fillId="5" borderId="28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0" fontId="11" fillId="5" borderId="32" xfId="0" applyFont="1" applyFill="1" applyBorder="1" applyAlignment="1">
      <alignment horizontal="center" vertical="center" wrapText="1"/>
    </xf>
    <xf numFmtId="0" fontId="11" fillId="5" borderId="34" xfId="0" applyFont="1" applyFill="1" applyBorder="1" applyAlignment="1">
      <alignment horizontal="center" vertical="center" wrapText="1"/>
    </xf>
    <xf numFmtId="0" fontId="11" fillId="5" borderId="35" xfId="0" applyFont="1" applyFill="1" applyBorder="1" applyAlignment="1">
      <alignment horizontal="center" vertical="center" wrapText="1"/>
    </xf>
    <xf numFmtId="0" fontId="11" fillId="3" borderId="30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37" xfId="0" applyFont="1" applyFill="1" applyBorder="1" applyAlignment="1">
      <alignment horizontal="center" vertical="center"/>
    </xf>
    <xf numFmtId="0" fontId="11" fillId="3" borderId="31" xfId="0" applyFont="1" applyFill="1" applyBorder="1" applyAlignment="1">
      <alignment horizontal="center" vertical="center"/>
    </xf>
    <xf numFmtId="0" fontId="11" fillId="3" borderId="33" xfId="0" applyFont="1" applyFill="1" applyBorder="1" applyAlignment="1">
      <alignment horizontal="center" vertical="center"/>
    </xf>
    <xf numFmtId="0" fontId="11" fillId="3" borderId="38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36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top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20" xfId="0" applyFont="1" applyBorder="1" applyAlignment="1">
      <alignment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/>
    </xf>
    <xf numFmtId="0" fontId="11" fillId="0" borderId="3" xfId="0" applyFont="1" applyBorder="1" applyAlignment="1">
      <alignment horizontal="right"/>
    </xf>
  </cellXfs>
  <cellStyles count="4">
    <cellStyle name="표준" xfId="0" builtinId="0"/>
    <cellStyle name="표준 2" xfId="1"/>
    <cellStyle name="표준 2 2" xfId="2"/>
    <cellStyle name="표준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U49"/>
  <sheetViews>
    <sheetView tabSelected="1" topLeftCell="A10" zoomScale="85" zoomScaleNormal="85" workbookViewId="0">
      <selection activeCell="E13" sqref="E13"/>
    </sheetView>
  </sheetViews>
  <sheetFormatPr defaultRowHeight="13.5" x14ac:dyDescent="0.15"/>
  <cols>
    <col min="1" max="1" width="5.88671875" style="1" customWidth="1"/>
    <col min="2" max="26" width="11.88671875" style="1" customWidth="1"/>
    <col min="27" max="16384" width="8.88671875" style="1"/>
  </cols>
  <sheetData>
    <row r="1" spans="2:13" ht="54" customHeight="1" thickBot="1" x14ac:dyDescent="0.2">
      <c r="B1" s="89" t="s">
        <v>0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</row>
    <row r="2" spans="2:13" ht="57.75" customHeight="1" thickTop="1" thickBot="1" x14ac:dyDescent="0.2">
      <c r="B2" s="90" t="s">
        <v>1</v>
      </c>
      <c r="C2" s="91"/>
      <c r="D2" s="91"/>
      <c r="E2" s="91"/>
      <c r="F2" s="91"/>
      <c r="G2" s="92"/>
      <c r="H2" s="93" t="s">
        <v>2</v>
      </c>
      <c r="I2" s="94"/>
      <c r="J2" s="94"/>
      <c r="K2" s="94"/>
      <c r="L2" s="94"/>
      <c r="M2" s="95"/>
    </row>
    <row r="3" spans="2:13" ht="66" customHeight="1" thickTop="1" x14ac:dyDescent="0.15">
      <c r="B3" s="96" t="s">
        <v>73</v>
      </c>
      <c r="C3" s="97"/>
      <c r="D3" s="97"/>
      <c r="E3" s="97"/>
      <c r="F3" s="97"/>
      <c r="G3" s="98"/>
      <c r="H3" s="105" t="s">
        <v>68</v>
      </c>
      <c r="I3" s="106"/>
      <c r="J3" s="106"/>
      <c r="K3" s="106"/>
      <c r="L3" s="106"/>
      <c r="M3" s="107"/>
    </row>
    <row r="4" spans="2:13" ht="66" customHeight="1" x14ac:dyDescent="0.15">
      <c r="B4" s="99"/>
      <c r="C4" s="100"/>
      <c r="D4" s="100"/>
      <c r="E4" s="100"/>
      <c r="F4" s="100"/>
      <c r="G4" s="101"/>
      <c r="H4" s="108"/>
      <c r="I4" s="109"/>
      <c r="J4" s="109"/>
      <c r="K4" s="109"/>
      <c r="L4" s="109"/>
      <c r="M4" s="110"/>
    </row>
    <row r="5" spans="2:13" ht="66" customHeight="1" x14ac:dyDescent="0.15">
      <c r="B5" s="99"/>
      <c r="C5" s="100"/>
      <c r="D5" s="100"/>
      <c r="E5" s="100"/>
      <c r="F5" s="100"/>
      <c r="G5" s="101"/>
      <c r="H5" s="108"/>
      <c r="I5" s="109"/>
      <c r="J5" s="109"/>
      <c r="K5" s="109"/>
      <c r="L5" s="109"/>
      <c r="M5" s="110"/>
    </row>
    <row r="6" spans="2:13" ht="66" customHeight="1" x14ac:dyDescent="0.15">
      <c r="B6" s="99"/>
      <c r="C6" s="100"/>
      <c r="D6" s="100"/>
      <c r="E6" s="100"/>
      <c r="F6" s="100"/>
      <c r="G6" s="101"/>
      <c r="H6" s="108"/>
      <c r="I6" s="109"/>
      <c r="J6" s="109"/>
      <c r="K6" s="109"/>
      <c r="L6" s="109"/>
      <c r="M6" s="110"/>
    </row>
    <row r="7" spans="2:13" ht="66" customHeight="1" x14ac:dyDescent="0.15">
      <c r="B7" s="99"/>
      <c r="C7" s="100"/>
      <c r="D7" s="100"/>
      <c r="E7" s="100"/>
      <c r="F7" s="100"/>
      <c r="G7" s="101"/>
      <c r="H7" s="108"/>
      <c r="I7" s="109"/>
      <c r="J7" s="109"/>
      <c r="K7" s="109"/>
      <c r="L7" s="109"/>
      <c r="M7" s="110"/>
    </row>
    <row r="8" spans="2:13" ht="105" customHeight="1" thickBot="1" x14ac:dyDescent="0.2">
      <c r="B8" s="102"/>
      <c r="C8" s="103"/>
      <c r="D8" s="103"/>
      <c r="E8" s="103"/>
      <c r="F8" s="103"/>
      <c r="G8" s="104"/>
      <c r="H8" s="111"/>
      <c r="I8" s="112"/>
      <c r="J8" s="112"/>
      <c r="K8" s="112"/>
      <c r="L8" s="112"/>
      <c r="M8" s="113"/>
    </row>
    <row r="9" spans="2:13" ht="14.25" thickTop="1" x14ac:dyDescent="0.15"/>
    <row r="10" spans="2:13" ht="45" customHeight="1" thickBot="1" x14ac:dyDescent="0.6">
      <c r="B10" s="114" t="s">
        <v>70</v>
      </c>
      <c r="C10" s="114"/>
      <c r="D10" s="114"/>
      <c r="E10" s="114"/>
      <c r="F10" s="114"/>
      <c r="G10" s="114"/>
      <c r="H10" s="114"/>
      <c r="I10" s="115" t="s">
        <v>71</v>
      </c>
      <c r="J10" s="115"/>
      <c r="K10" s="115"/>
      <c r="L10" s="115"/>
      <c r="M10" s="115"/>
    </row>
    <row r="11" spans="2:13" ht="56.25" customHeight="1" thickTop="1" thickBot="1" x14ac:dyDescent="0.2">
      <c r="B11" s="72" t="s">
        <v>3</v>
      </c>
      <c r="C11" s="73"/>
      <c r="D11" s="2" t="s">
        <v>4</v>
      </c>
      <c r="E11" s="3" t="s">
        <v>5</v>
      </c>
      <c r="F11" s="3" t="s">
        <v>6</v>
      </c>
      <c r="G11" s="4" t="s">
        <v>7</v>
      </c>
      <c r="H11" s="5" t="s">
        <v>8</v>
      </c>
      <c r="I11" s="6" t="s">
        <v>9</v>
      </c>
      <c r="J11" s="6" t="s">
        <v>74</v>
      </c>
      <c r="K11" s="45"/>
      <c r="L11" s="45"/>
      <c r="M11" s="46"/>
    </row>
    <row r="12" spans="2:13" ht="28.5" customHeight="1" thickTop="1" x14ac:dyDescent="0.15">
      <c r="B12" s="74" t="s">
        <v>10</v>
      </c>
      <c r="C12" s="75"/>
      <c r="D12" s="7" t="s">
        <v>11</v>
      </c>
      <c r="E12" s="8">
        <v>8</v>
      </c>
      <c r="F12" s="42">
        <f>E12*(10-1)</f>
        <v>72</v>
      </c>
      <c r="G12" s="80">
        <f>SUM(F12:F20)</f>
        <v>72</v>
      </c>
      <c r="H12" s="83">
        <f>IF(G12=72,900,IF(G12&gt;67,880,IF(G12&gt;63,860,IF(G12&gt;59,840,IF(G12&gt;55,820,IF(G12&gt;51,800,IF(G12&gt;47,780,IF(G12&gt;43,760,IF(G12&gt;39,740,IF(G12&gt;35,720,IF(G12&gt;31,700,IF(G12&gt;27,680,IF(G12&gt;23,660,IF(G12&gt;19,640,IF(G12&gt;15,620,IF(G12&gt;11,600,IF(G12&gt;7,580,IF(G12&gt;0,560,0))))))))))))))))))</f>
        <v>900</v>
      </c>
      <c r="I12" s="86">
        <f>IF(G12=72,540,IF(G12&gt;67,528,IF(G12&gt;63,516,IF(G12&gt;59,504,IF(G12&gt;55,492,IF(G12&gt;51,480,IF(G12&gt;47,468,IF(G12&gt;43,456,IF(G12&gt;39,444,IF(G12&gt;35,432,IF(G12&gt;31,420,IF(G12&gt;27,408,IF(G12&gt;23,396,IF(G12&gt;19,384,IF(G12&gt;15,372,IF(G12&gt;11,360,IF(G12&gt;7,348,IF(G12&gt;0,336,0))))))))))))))))))</f>
        <v>540</v>
      </c>
      <c r="J12" s="86">
        <f>IF(G12=72,180,IF(G12&gt;67,176,IF(G12&gt;63,172,IF(G12&gt;59,168,IF(G12&gt;55,164,IF(G12&gt;51,160,IF(G12&gt;47,156,IF(G12&gt;43,152,IF(G12&gt;39,148,IF(G12&gt;35,144,IF(G12&gt;31,140,IF(G12&gt;27,136,IF(G12&gt;23,132,IF(G12&gt;19,128,IF(G12&gt;15,124,IF(G12&gt;11,120,IF(G12&gt;7,116,IF(G12&gt;0,112,0))))))))))))))))))</f>
        <v>180</v>
      </c>
      <c r="K12" s="61"/>
      <c r="L12" s="61"/>
      <c r="M12" s="64"/>
    </row>
    <row r="13" spans="2:13" ht="28.5" customHeight="1" x14ac:dyDescent="0.15">
      <c r="B13" s="76"/>
      <c r="C13" s="77"/>
      <c r="D13" s="10" t="s">
        <v>12</v>
      </c>
      <c r="E13" s="11">
        <v>0</v>
      </c>
      <c r="F13" s="43">
        <f>E13*(10-2)</f>
        <v>0</v>
      </c>
      <c r="G13" s="81"/>
      <c r="H13" s="84"/>
      <c r="I13" s="87"/>
      <c r="J13" s="87"/>
      <c r="K13" s="62"/>
      <c r="L13" s="62"/>
      <c r="M13" s="65"/>
    </row>
    <row r="14" spans="2:13" ht="28.5" customHeight="1" x14ac:dyDescent="0.15">
      <c r="B14" s="76"/>
      <c r="C14" s="77"/>
      <c r="D14" s="10" t="s">
        <v>13</v>
      </c>
      <c r="E14" s="11">
        <v>0</v>
      </c>
      <c r="F14" s="43">
        <f>E14*(10-3)</f>
        <v>0</v>
      </c>
      <c r="G14" s="81"/>
      <c r="H14" s="84"/>
      <c r="I14" s="87"/>
      <c r="J14" s="87"/>
      <c r="K14" s="62"/>
      <c r="L14" s="62"/>
      <c r="M14" s="65"/>
    </row>
    <row r="15" spans="2:13" ht="28.5" customHeight="1" x14ac:dyDescent="0.15">
      <c r="B15" s="76"/>
      <c r="C15" s="77"/>
      <c r="D15" s="10" t="s">
        <v>14</v>
      </c>
      <c r="E15" s="11">
        <v>0</v>
      </c>
      <c r="F15" s="43">
        <f>E15*(10-4)</f>
        <v>0</v>
      </c>
      <c r="G15" s="81"/>
      <c r="H15" s="84"/>
      <c r="I15" s="87"/>
      <c r="J15" s="87"/>
      <c r="K15" s="62"/>
      <c r="L15" s="62"/>
      <c r="M15" s="65"/>
    </row>
    <row r="16" spans="2:13" ht="28.5" customHeight="1" x14ac:dyDescent="0.15">
      <c r="B16" s="76"/>
      <c r="C16" s="77"/>
      <c r="D16" s="10" t="s">
        <v>15</v>
      </c>
      <c r="E16" s="11">
        <v>0</v>
      </c>
      <c r="F16" s="43">
        <f>E16*(10-5)</f>
        <v>0</v>
      </c>
      <c r="G16" s="81"/>
      <c r="H16" s="84"/>
      <c r="I16" s="87"/>
      <c r="J16" s="87"/>
      <c r="K16" s="62"/>
      <c r="L16" s="62"/>
      <c r="M16" s="65"/>
    </row>
    <row r="17" spans="2:21" ht="28.5" customHeight="1" x14ac:dyDescent="0.15">
      <c r="B17" s="76"/>
      <c r="C17" s="77"/>
      <c r="D17" s="10" t="s">
        <v>16</v>
      </c>
      <c r="E17" s="11">
        <v>0</v>
      </c>
      <c r="F17" s="43">
        <f>E17*(10-6)</f>
        <v>0</v>
      </c>
      <c r="G17" s="81"/>
      <c r="H17" s="84"/>
      <c r="I17" s="87"/>
      <c r="J17" s="87"/>
      <c r="K17" s="62"/>
      <c r="L17" s="62"/>
      <c r="M17" s="65"/>
    </row>
    <row r="18" spans="2:21" ht="28.5" customHeight="1" x14ac:dyDescent="0.15">
      <c r="B18" s="76"/>
      <c r="C18" s="77"/>
      <c r="D18" s="10" t="s">
        <v>17</v>
      </c>
      <c r="E18" s="11">
        <v>0</v>
      </c>
      <c r="F18" s="43">
        <f>E18*(10-7)</f>
        <v>0</v>
      </c>
      <c r="G18" s="81"/>
      <c r="H18" s="84"/>
      <c r="I18" s="87"/>
      <c r="J18" s="87"/>
      <c r="K18" s="62"/>
      <c r="L18" s="62"/>
      <c r="M18" s="65"/>
    </row>
    <row r="19" spans="2:21" ht="28.5" customHeight="1" x14ac:dyDescent="0.15">
      <c r="B19" s="76"/>
      <c r="C19" s="77"/>
      <c r="D19" s="10" t="s">
        <v>18</v>
      </c>
      <c r="E19" s="11">
        <v>0</v>
      </c>
      <c r="F19" s="43">
        <f>E19*(10-8)</f>
        <v>0</v>
      </c>
      <c r="G19" s="81"/>
      <c r="H19" s="84"/>
      <c r="I19" s="87"/>
      <c r="J19" s="87"/>
      <c r="K19" s="62"/>
      <c r="L19" s="62"/>
      <c r="M19" s="65"/>
    </row>
    <row r="20" spans="2:21" ht="28.5" customHeight="1" thickBot="1" x14ac:dyDescent="0.2">
      <c r="B20" s="78"/>
      <c r="C20" s="79"/>
      <c r="D20" s="13" t="s">
        <v>19</v>
      </c>
      <c r="E20" s="14">
        <v>0</v>
      </c>
      <c r="F20" s="44">
        <f>E20*(10-9)</f>
        <v>0</v>
      </c>
      <c r="G20" s="82"/>
      <c r="H20" s="85"/>
      <c r="I20" s="88"/>
      <c r="J20" s="88"/>
      <c r="K20" s="63"/>
      <c r="L20" s="63"/>
      <c r="M20" s="66"/>
    </row>
    <row r="21" spans="2:21" ht="58.5" customHeight="1" thickTop="1" thickBot="1" x14ac:dyDescent="0.2">
      <c r="B21" s="67" t="s">
        <v>20</v>
      </c>
      <c r="C21" s="68"/>
      <c r="D21" s="69" t="s">
        <v>69</v>
      </c>
      <c r="E21" s="69"/>
      <c r="F21" s="70">
        <v>0</v>
      </c>
      <c r="G21" s="71"/>
      <c r="H21" s="16">
        <f>IF(F21&lt;3,100,IF(F21&lt;7,80,IF(F21&lt;16,60,IF(F21&lt;30,40,20))))</f>
        <v>100</v>
      </c>
      <c r="I21" s="17">
        <f>IF(F21&lt;3,60,IF(F21&lt;7,48,IF(F21&lt;16,36,IF(F21&lt;30,24,12))))</f>
        <v>60</v>
      </c>
      <c r="J21" s="17">
        <f>IF(F21&lt;3,20,IF(F21&lt;7,16,IF(F21&lt;16,12,IF(F21&lt;30,8,4))))</f>
        <v>20</v>
      </c>
      <c r="K21" s="47"/>
      <c r="L21" s="47"/>
      <c r="M21" s="48"/>
    </row>
    <row r="22" spans="2:21" ht="42.75" customHeight="1" thickTop="1" thickBot="1" x14ac:dyDescent="0.2">
      <c r="B22" s="56" t="s">
        <v>21</v>
      </c>
      <c r="C22" s="57"/>
      <c r="D22" s="57"/>
      <c r="E22" s="57"/>
      <c r="F22" s="57"/>
      <c r="G22" s="58"/>
      <c r="H22" s="18">
        <f>H21+H12</f>
        <v>1000</v>
      </c>
      <c r="I22" s="19">
        <f t="shared" ref="I22:J22" si="0">I21+I12</f>
        <v>600</v>
      </c>
      <c r="J22" s="19">
        <f t="shared" si="0"/>
        <v>200</v>
      </c>
      <c r="K22" s="49"/>
      <c r="L22" s="49"/>
      <c r="M22" s="50"/>
    </row>
    <row r="23" spans="2:21" ht="14.25" thickTop="1" x14ac:dyDescent="0.15"/>
    <row r="24" spans="2:21" ht="45" customHeight="1" x14ac:dyDescent="0.15">
      <c r="B24" s="59" t="s">
        <v>22</v>
      </c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</row>
    <row r="26" spans="2:21" ht="18" thickBot="1" x14ac:dyDescent="0.35">
      <c r="B26" s="20" t="s">
        <v>23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</row>
    <row r="27" spans="2:21" x14ac:dyDescent="0.15">
      <c r="B27" s="22" t="s">
        <v>24</v>
      </c>
      <c r="C27" s="23" t="s">
        <v>25</v>
      </c>
      <c r="D27" s="51" t="s">
        <v>26</v>
      </c>
      <c r="E27" s="52"/>
      <c r="F27" s="51" t="s">
        <v>27</v>
      </c>
      <c r="G27" s="52"/>
      <c r="H27" s="51" t="s">
        <v>28</v>
      </c>
      <c r="I27" s="52"/>
      <c r="J27" s="51" t="s">
        <v>29</v>
      </c>
      <c r="K27" s="52"/>
      <c r="L27" s="51" t="s">
        <v>30</v>
      </c>
      <c r="M27" s="52"/>
      <c r="N27" s="51" t="s">
        <v>31</v>
      </c>
      <c r="O27" s="52"/>
      <c r="P27" s="51" t="s">
        <v>32</v>
      </c>
      <c r="Q27" s="52"/>
      <c r="R27" s="51" t="s">
        <v>33</v>
      </c>
      <c r="S27" s="52"/>
      <c r="T27" s="51" t="s">
        <v>34</v>
      </c>
      <c r="U27" s="53"/>
    </row>
    <row r="28" spans="2:21" x14ac:dyDescent="0.15">
      <c r="B28" s="24" t="s">
        <v>35</v>
      </c>
      <c r="C28" s="25"/>
      <c r="D28" s="25">
        <v>72</v>
      </c>
      <c r="E28" s="25" t="s">
        <v>36</v>
      </c>
      <c r="F28" s="25" t="s">
        <v>37</v>
      </c>
      <c r="G28" s="25" t="s">
        <v>38</v>
      </c>
      <c r="H28" s="25" t="s">
        <v>39</v>
      </c>
      <c r="I28" s="25" t="s">
        <v>40</v>
      </c>
      <c r="J28" s="25" t="s">
        <v>41</v>
      </c>
      <c r="K28" s="25" t="s">
        <v>42</v>
      </c>
      <c r="L28" s="25" t="s">
        <v>43</v>
      </c>
      <c r="M28" s="25" t="s">
        <v>44</v>
      </c>
      <c r="N28" s="25" t="s">
        <v>45</v>
      </c>
      <c r="O28" s="25" t="s">
        <v>46</v>
      </c>
      <c r="P28" s="25" t="s">
        <v>47</v>
      </c>
      <c r="Q28" s="25" t="s">
        <v>48</v>
      </c>
      <c r="R28" s="25" t="s">
        <v>49</v>
      </c>
      <c r="S28" s="25" t="s">
        <v>50</v>
      </c>
      <c r="T28" s="25" t="s">
        <v>51</v>
      </c>
      <c r="U28" s="26" t="s">
        <v>52</v>
      </c>
    </row>
    <row r="29" spans="2:21" s="27" customFormat="1" ht="17.25" thickBot="1" x14ac:dyDescent="0.35">
      <c r="B29" s="28" t="s">
        <v>53</v>
      </c>
      <c r="C29" s="29">
        <v>20</v>
      </c>
      <c r="D29" s="29">
        <v>900</v>
      </c>
      <c r="E29" s="29">
        <v>880</v>
      </c>
      <c r="F29" s="29">
        <v>860</v>
      </c>
      <c r="G29" s="29">
        <v>840</v>
      </c>
      <c r="H29" s="29">
        <v>820</v>
      </c>
      <c r="I29" s="29">
        <v>800</v>
      </c>
      <c r="J29" s="29">
        <v>780</v>
      </c>
      <c r="K29" s="29">
        <v>760</v>
      </c>
      <c r="L29" s="29">
        <v>740</v>
      </c>
      <c r="M29" s="29">
        <v>720</v>
      </c>
      <c r="N29" s="29">
        <v>700</v>
      </c>
      <c r="O29" s="29">
        <v>680</v>
      </c>
      <c r="P29" s="29">
        <v>660</v>
      </c>
      <c r="Q29" s="29">
        <v>640</v>
      </c>
      <c r="R29" s="29">
        <v>620</v>
      </c>
      <c r="S29" s="29">
        <v>600</v>
      </c>
      <c r="T29" s="29">
        <v>580</v>
      </c>
      <c r="U29" s="30">
        <v>560</v>
      </c>
    </row>
    <row r="30" spans="2:21" x14ac:dyDescent="0.15">
      <c r="B30" s="54" t="s">
        <v>54</v>
      </c>
      <c r="C30" s="31" t="s">
        <v>55</v>
      </c>
      <c r="D30" s="23" t="s">
        <v>56</v>
      </c>
      <c r="E30" s="23" t="s">
        <v>57</v>
      </c>
      <c r="F30" s="23" t="s">
        <v>58</v>
      </c>
      <c r="G30" s="23" t="s">
        <v>59</v>
      </c>
      <c r="H30" s="32" t="s">
        <v>60</v>
      </c>
      <c r="I30" s="33"/>
      <c r="J30" s="22" t="s">
        <v>61</v>
      </c>
      <c r="K30" s="32" t="s">
        <v>62</v>
      </c>
      <c r="L30" s="33"/>
      <c r="M30" s="33"/>
      <c r="N30" s="33"/>
      <c r="O30" s="33"/>
      <c r="P30" s="33"/>
      <c r="Q30" s="33"/>
      <c r="R30" s="33"/>
      <c r="S30" s="33"/>
      <c r="T30" s="33"/>
      <c r="U30" s="33"/>
    </row>
    <row r="31" spans="2:21" ht="14.25" thickBot="1" x14ac:dyDescent="0.2">
      <c r="B31" s="55"/>
      <c r="C31" s="34" t="s">
        <v>63</v>
      </c>
      <c r="D31" s="35">
        <v>100</v>
      </c>
      <c r="E31" s="35">
        <v>80</v>
      </c>
      <c r="F31" s="35">
        <v>60</v>
      </c>
      <c r="G31" s="35">
        <v>40</v>
      </c>
      <c r="H31" s="36">
        <v>20</v>
      </c>
      <c r="I31" s="33"/>
      <c r="J31" s="37">
        <v>1000</v>
      </c>
      <c r="K31" s="36">
        <v>580</v>
      </c>
      <c r="L31" s="33"/>
      <c r="M31" s="33"/>
      <c r="N31" s="33"/>
      <c r="O31" s="33"/>
      <c r="P31" s="33"/>
      <c r="Q31" s="33"/>
      <c r="R31" s="33"/>
      <c r="S31" s="33"/>
      <c r="T31" s="33"/>
      <c r="U31" s="33"/>
    </row>
    <row r="32" spans="2:21" x14ac:dyDescent="0.1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</row>
    <row r="33" spans="2:21" x14ac:dyDescent="0.15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</row>
    <row r="34" spans="2:21" ht="18" thickBot="1" x14ac:dyDescent="0.35">
      <c r="B34" s="20" t="s">
        <v>64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</row>
    <row r="35" spans="2:21" x14ac:dyDescent="0.15">
      <c r="B35" s="22" t="s">
        <v>24</v>
      </c>
      <c r="C35" s="23" t="s">
        <v>25</v>
      </c>
      <c r="D35" s="51" t="s">
        <v>26</v>
      </c>
      <c r="E35" s="52"/>
      <c r="F35" s="51" t="s">
        <v>27</v>
      </c>
      <c r="G35" s="52"/>
      <c r="H35" s="51" t="s">
        <v>28</v>
      </c>
      <c r="I35" s="52"/>
      <c r="J35" s="51" t="s">
        <v>29</v>
      </c>
      <c r="K35" s="52"/>
      <c r="L35" s="51" t="s">
        <v>30</v>
      </c>
      <c r="M35" s="52"/>
      <c r="N35" s="51" t="s">
        <v>31</v>
      </c>
      <c r="O35" s="52"/>
      <c r="P35" s="51" t="s">
        <v>32</v>
      </c>
      <c r="Q35" s="52"/>
      <c r="R35" s="51" t="s">
        <v>33</v>
      </c>
      <c r="S35" s="52"/>
      <c r="T35" s="51" t="s">
        <v>34</v>
      </c>
      <c r="U35" s="53"/>
    </row>
    <row r="36" spans="2:21" x14ac:dyDescent="0.15">
      <c r="B36" s="24" t="s">
        <v>35</v>
      </c>
      <c r="C36" s="25"/>
      <c r="D36" s="25">
        <v>72</v>
      </c>
      <c r="E36" s="25" t="s">
        <v>36</v>
      </c>
      <c r="F36" s="25" t="s">
        <v>37</v>
      </c>
      <c r="G36" s="25" t="s">
        <v>38</v>
      </c>
      <c r="H36" s="25" t="s">
        <v>39</v>
      </c>
      <c r="I36" s="25" t="s">
        <v>40</v>
      </c>
      <c r="J36" s="25" t="s">
        <v>41</v>
      </c>
      <c r="K36" s="25" t="s">
        <v>42</v>
      </c>
      <c r="L36" s="25" t="s">
        <v>43</v>
      </c>
      <c r="M36" s="25" t="s">
        <v>44</v>
      </c>
      <c r="N36" s="25" t="s">
        <v>45</v>
      </c>
      <c r="O36" s="25" t="s">
        <v>46</v>
      </c>
      <c r="P36" s="25" t="s">
        <v>47</v>
      </c>
      <c r="Q36" s="25" t="s">
        <v>48</v>
      </c>
      <c r="R36" s="25" t="s">
        <v>49</v>
      </c>
      <c r="S36" s="25" t="s">
        <v>50</v>
      </c>
      <c r="T36" s="25" t="s">
        <v>51</v>
      </c>
      <c r="U36" s="26" t="s">
        <v>52</v>
      </c>
    </row>
    <row r="37" spans="2:21" s="27" customFormat="1" ht="17.25" thickBot="1" x14ac:dyDescent="0.35">
      <c r="B37" s="28" t="s">
        <v>53</v>
      </c>
      <c r="C37" s="29">
        <v>12</v>
      </c>
      <c r="D37" s="29">
        <v>540</v>
      </c>
      <c r="E37" s="29">
        <v>528</v>
      </c>
      <c r="F37" s="29">
        <v>516</v>
      </c>
      <c r="G37" s="29">
        <v>504</v>
      </c>
      <c r="H37" s="29">
        <v>492</v>
      </c>
      <c r="I37" s="29">
        <v>480</v>
      </c>
      <c r="J37" s="29">
        <v>468</v>
      </c>
      <c r="K37" s="29">
        <v>456</v>
      </c>
      <c r="L37" s="29">
        <v>444</v>
      </c>
      <c r="M37" s="29">
        <v>432</v>
      </c>
      <c r="N37" s="29">
        <v>420</v>
      </c>
      <c r="O37" s="29">
        <v>408</v>
      </c>
      <c r="P37" s="29">
        <v>396</v>
      </c>
      <c r="Q37" s="29">
        <v>384</v>
      </c>
      <c r="R37" s="29">
        <v>372</v>
      </c>
      <c r="S37" s="29">
        <v>360</v>
      </c>
      <c r="T37" s="29">
        <v>348</v>
      </c>
      <c r="U37" s="30">
        <v>336</v>
      </c>
    </row>
    <row r="38" spans="2:21" x14ac:dyDescent="0.15">
      <c r="B38" s="54" t="s">
        <v>54</v>
      </c>
      <c r="C38" s="31" t="s">
        <v>55</v>
      </c>
      <c r="D38" s="23" t="s">
        <v>56</v>
      </c>
      <c r="E38" s="23" t="s">
        <v>57</v>
      </c>
      <c r="F38" s="23" t="s">
        <v>58</v>
      </c>
      <c r="G38" s="23" t="s">
        <v>59</v>
      </c>
      <c r="H38" s="32" t="s">
        <v>60</v>
      </c>
      <c r="I38" s="33"/>
      <c r="J38" s="38" t="s">
        <v>61</v>
      </c>
      <c r="K38" s="39" t="s">
        <v>62</v>
      </c>
      <c r="L38" s="33"/>
      <c r="M38" s="33"/>
      <c r="N38" s="33"/>
      <c r="O38" s="33"/>
      <c r="P38" s="33"/>
      <c r="Q38" s="33"/>
      <c r="R38" s="33"/>
      <c r="S38" s="33"/>
      <c r="T38" s="33"/>
      <c r="U38" s="33"/>
    </row>
    <row r="39" spans="2:21" ht="14.25" thickBot="1" x14ac:dyDescent="0.2">
      <c r="B39" s="55"/>
      <c r="C39" s="34" t="s">
        <v>65</v>
      </c>
      <c r="D39" s="35">
        <v>60</v>
      </c>
      <c r="E39" s="35">
        <v>48</v>
      </c>
      <c r="F39" s="35">
        <v>36</v>
      </c>
      <c r="G39" s="35">
        <v>24</v>
      </c>
      <c r="H39" s="36">
        <v>12</v>
      </c>
      <c r="I39" s="33"/>
      <c r="J39" s="37">
        <v>600</v>
      </c>
      <c r="K39" s="36">
        <v>348</v>
      </c>
      <c r="L39" s="33"/>
      <c r="M39" s="33"/>
      <c r="N39" s="33"/>
      <c r="O39" s="33"/>
      <c r="P39" s="33"/>
      <c r="Q39" s="33"/>
      <c r="R39" s="33"/>
      <c r="S39" s="33"/>
      <c r="T39" s="33"/>
      <c r="U39" s="33"/>
    </row>
    <row r="40" spans="2:21" x14ac:dyDescent="0.15"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</row>
    <row r="41" spans="2:21" x14ac:dyDescent="0.15">
      <c r="B41" s="40"/>
      <c r="C41" s="41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</row>
    <row r="42" spans="2:21" ht="18" thickBot="1" x14ac:dyDescent="0.35">
      <c r="B42" s="20" t="s">
        <v>66</v>
      </c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</row>
    <row r="43" spans="2:21" x14ac:dyDescent="0.15">
      <c r="B43" s="22" t="s">
        <v>24</v>
      </c>
      <c r="C43" s="23" t="s">
        <v>25</v>
      </c>
      <c r="D43" s="51" t="s">
        <v>26</v>
      </c>
      <c r="E43" s="52"/>
      <c r="F43" s="51" t="s">
        <v>27</v>
      </c>
      <c r="G43" s="52"/>
      <c r="H43" s="51" t="s">
        <v>28</v>
      </c>
      <c r="I43" s="52"/>
      <c r="J43" s="51" t="s">
        <v>29</v>
      </c>
      <c r="K43" s="52"/>
      <c r="L43" s="51" t="s">
        <v>30</v>
      </c>
      <c r="M43" s="52"/>
      <c r="N43" s="51" t="s">
        <v>31</v>
      </c>
      <c r="O43" s="52"/>
      <c r="P43" s="51" t="s">
        <v>32</v>
      </c>
      <c r="Q43" s="52"/>
      <c r="R43" s="51" t="s">
        <v>33</v>
      </c>
      <c r="S43" s="52"/>
      <c r="T43" s="51" t="s">
        <v>34</v>
      </c>
      <c r="U43" s="53"/>
    </row>
    <row r="44" spans="2:21" x14ac:dyDescent="0.15">
      <c r="B44" s="24" t="s">
        <v>35</v>
      </c>
      <c r="C44" s="25"/>
      <c r="D44" s="25">
        <v>72</v>
      </c>
      <c r="E44" s="25" t="s">
        <v>36</v>
      </c>
      <c r="F44" s="25" t="s">
        <v>37</v>
      </c>
      <c r="G44" s="25" t="s">
        <v>38</v>
      </c>
      <c r="H44" s="25" t="s">
        <v>39</v>
      </c>
      <c r="I44" s="25" t="s">
        <v>40</v>
      </c>
      <c r="J44" s="25" t="s">
        <v>41</v>
      </c>
      <c r="K44" s="25" t="s">
        <v>42</v>
      </c>
      <c r="L44" s="25" t="s">
        <v>43</v>
      </c>
      <c r="M44" s="25" t="s">
        <v>44</v>
      </c>
      <c r="N44" s="25" t="s">
        <v>45</v>
      </c>
      <c r="O44" s="25" t="s">
        <v>46</v>
      </c>
      <c r="P44" s="25" t="s">
        <v>47</v>
      </c>
      <c r="Q44" s="25" t="s">
        <v>48</v>
      </c>
      <c r="R44" s="25" t="s">
        <v>49</v>
      </c>
      <c r="S44" s="25" t="s">
        <v>50</v>
      </c>
      <c r="T44" s="25" t="s">
        <v>51</v>
      </c>
      <c r="U44" s="26" t="s">
        <v>52</v>
      </c>
    </row>
    <row r="45" spans="2:21" s="27" customFormat="1" ht="17.25" thickBot="1" x14ac:dyDescent="0.35">
      <c r="B45" s="28" t="s">
        <v>53</v>
      </c>
      <c r="C45" s="29">
        <v>4</v>
      </c>
      <c r="D45" s="29">
        <v>180</v>
      </c>
      <c r="E45" s="29">
        <v>176</v>
      </c>
      <c r="F45" s="29">
        <v>172</v>
      </c>
      <c r="G45" s="29">
        <v>168</v>
      </c>
      <c r="H45" s="29">
        <v>164</v>
      </c>
      <c r="I45" s="29">
        <v>160</v>
      </c>
      <c r="J45" s="29">
        <v>156</v>
      </c>
      <c r="K45" s="29">
        <v>152</v>
      </c>
      <c r="L45" s="29">
        <v>148</v>
      </c>
      <c r="M45" s="29">
        <v>144</v>
      </c>
      <c r="N45" s="29">
        <v>140</v>
      </c>
      <c r="O45" s="29">
        <v>136</v>
      </c>
      <c r="P45" s="29">
        <v>132</v>
      </c>
      <c r="Q45" s="29">
        <v>128</v>
      </c>
      <c r="R45" s="29">
        <v>124</v>
      </c>
      <c r="S45" s="29">
        <v>120</v>
      </c>
      <c r="T45" s="29">
        <v>116</v>
      </c>
      <c r="U45" s="30">
        <v>112</v>
      </c>
    </row>
    <row r="46" spans="2:21" x14ac:dyDescent="0.15">
      <c r="B46" s="54" t="s">
        <v>54</v>
      </c>
      <c r="C46" s="31" t="s">
        <v>55</v>
      </c>
      <c r="D46" s="23" t="s">
        <v>56</v>
      </c>
      <c r="E46" s="23" t="s">
        <v>57</v>
      </c>
      <c r="F46" s="23" t="s">
        <v>58</v>
      </c>
      <c r="G46" s="23" t="s">
        <v>59</v>
      </c>
      <c r="H46" s="32" t="s">
        <v>60</v>
      </c>
      <c r="I46" s="33"/>
      <c r="J46" s="38" t="s">
        <v>61</v>
      </c>
      <c r="K46" s="39" t="s">
        <v>62</v>
      </c>
      <c r="L46" s="33"/>
      <c r="M46" s="33"/>
      <c r="N46" s="33"/>
      <c r="O46" s="33"/>
      <c r="P46" s="33"/>
      <c r="Q46" s="33"/>
      <c r="R46" s="33"/>
      <c r="S46" s="33"/>
      <c r="T46" s="33"/>
      <c r="U46" s="33"/>
    </row>
    <row r="47" spans="2:21" ht="14.25" thickBot="1" x14ac:dyDescent="0.2">
      <c r="B47" s="55"/>
      <c r="C47" s="34" t="s">
        <v>67</v>
      </c>
      <c r="D47" s="35">
        <v>20</v>
      </c>
      <c r="E47" s="35">
        <v>16</v>
      </c>
      <c r="F47" s="35">
        <v>12</v>
      </c>
      <c r="G47" s="35">
        <v>8</v>
      </c>
      <c r="H47" s="36">
        <v>4</v>
      </c>
      <c r="I47" s="33"/>
      <c r="J47" s="37">
        <v>200</v>
      </c>
      <c r="K47" s="36">
        <v>116</v>
      </c>
      <c r="L47" s="33"/>
      <c r="M47" s="33"/>
      <c r="N47" s="33"/>
      <c r="O47" s="33"/>
      <c r="P47" s="33"/>
      <c r="Q47" s="33"/>
      <c r="R47" s="33"/>
      <c r="S47" s="33"/>
      <c r="T47" s="33"/>
      <c r="U47" s="33"/>
    </row>
    <row r="48" spans="2:21" x14ac:dyDescent="0.15"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</row>
    <row r="49" spans="2:20" x14ac:dyDescent="0.15"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</row>
  </sheetData>
  <mergeCells count="51">
    <mergeCell ref="B10:H10"/>
    <mergeCell ref="I10:M10"/>
    <mergeCell ref="B1:M1"/>
    <mergeCell ref="B2:G2"/>
    <mergeCell ref="H2:M2"/>
    <mergeCell ref="B3:G8"/>
    <mergeCell ref="H3:M8"/>
    <mergeCell ref="B11:C11"/>
    <mergeCell ref="B12:C20"/>
    <mergeCell ref="G12:G20"/>
    <mergeCell ref="H12:H20"/>
    <mergeCell ref="I12:I20"/>
    <mergeCell ref="K12:K20"/>
    <mergeCell ref="L12:L20"/>
    <mergeCell ref="M12:M20"/>
    <mergeCell ref="B21:C21"/>
    <mergeCell ref="D21:E21"/>
    <mergeCell ref="F21:G21"/>
    <mergeCell ref="J12:J20"/>
    <mergeCell ref="B22:G22"/>
    <mergeCell ref="B24:M24"/>
    <mergeCell ref="D27:E27"/>
    <mergeCell ref="F27:G27"/>
    <mergeCell ref="H27:I27"/>
    <mergeCell ref="J27:K27"/>
    <mergeCell ref="L27:M27"/>
    <mergeCell ref="N27:O27"/>
    <mergeCell ref="P27:Q27"/>
    <mergeCell ref="R27:S27"/>
    <mergeCell ref="T27:U27"/>
    <mergeCell ref="B30:B31"/>
    <mergeCell ref="N35:O35"/>
    <mergeCell ref="P35:Q35"/>
    <mergeCell ref="R35:S35"/>
    <mergeCell ref="T35:U35"/>
    <mergeCell ref="B38:B39"/>
    <mergeCell ref="D35:E35"/>
    <mergeCell ref="F35:G35"/>
    <mergeCell ref="H35:I35"/>
    <mergeCell ref="J35:K35"/>
    <mergeCell ref="L35:M35"/>
    <mergeCell ref="N43:O43"/>
    <mergeCell ref="P43:Q43"/>
    <mergeCell ref="R43:S43"/>
    <mergeCell ref="T43:U43"/>
    <mergeCell ref="B46:B47"/>
    <mergeCell ref="D43:E43"/>
    <mergeCell ref="F43:G43"/>
    <mergeCell ref="H43:I43"/>
    <mergeCell ref="J43:K43"/>
    <mergeCell ref="L43:M43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U49"/>
  <sheetViews>
    <sheetView zoomScale="85" zoomScaleNormal="85" workbookViewId="0">
      <selection activeCell="I11" sqref="I11"/>
    </sheetView>
  </sheetViews>
  <sheetFormatPr defaultRowHeight="13.5" x14ac:dyDescent="0.15"/>
  <cols>
    <col min="1" max="1" width="5.88671875" style="1" customWidth="1"/>
    <col min="2" max="26" width="11.88671875" style="1" customWidth="1"/>
    <col min="27" max="16384" width="8.88671875" style="1"/>
  </cols>
  <sheetData>
    <row r="1" spans="2:13" ht="54" customHeight="1" thickBot="1" x14ac:dyDescent="0.2">
      <c r="B1" s="89" t="s">
        <v>76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</row>
    <row r="2" spans="2:13" ht="57.75" customHeight="1" thickTop="1" thickBot="1" x14ac:dyDescent="0.2">
      <c r="B2" s="90" t="s">
        <v>1</v>
      </c>
      <c r="C2" s="91"/>
      <c r="D2" s="91"/>
      <c r="E2" s="91"/>
      <c r="F2" s="91"/>
      <c r="G2" s="92"/>
      <c r="H2" s="93" t="s">
        <v>2</v>
      </c>
      <c r="I2" s="94"/>
      <c r="J2" s="94"/>
      <c r="K2" s="94"/>
      <c r="L2" s="94"/>
      <c r="M2" s="95"/>
    </row>
    <row r="3" spans="2:13" ht="66" customHeight="1" thickTop="1" x14ac:dyDescent="0.15">
      <c r="B3" s="96" t="s">
        <v>77</v>
      </c>
      <c r="C3" s="97"/>
      <c r="D3" s="97"/>
      <c r="E3" s="97"/>
      <c r="F3" s="97"/>
      <c r="G3" s="98"/>
      <c r="H3" s="105" t="s">
        <v>75</v>
      </c>
      <c r="I3" s="106"/>
      <c r="J3" s="106"/>
      <c r="K3" s="106"/>
      <c r="L3" s="106"/>
      <c r="M3" s="107"/>
    </row>
    <row r="4" spans="2:13" ht="66" customHeight="1" x14ac:dyDescent="0.15">
      <c r="B4" s="99"/>
      <c r="C4" s="100"/>
      <c r="D4" s="100"/>
      <c r="E4" s="100"/>
      <c r="F4" s="100"/>
      <c r="G4" s="101"/>
      <c r="H4" s="108"/>
      <c r="I4" s="109"/>
      <c r="J4" s="109"/>
      <c r="K4" s="109"/>
      <c r="L4" s="109"/>
      <c r="M4" s="110"/>
    </row>
    <row r="5" spans="2:13" ht="66" customHeight="1" x14ac:dyDescent="0.15">
      <c r="B5" s="99"/>
      <c r="C5" s="100"/>
      <c r="D5" s="100"/>
      <c r="E5" s="100"/>
      <c r="F5" s="100"/>
      <c r="G5" s="101"/>
      <c r="H5" s="108"/>
      <c r="I5" s="109"/>
      <c r="J5" s="109"/>
      <c r="K5" s="109"/>
      <c r="L5" s="109"/>
      <c r="M5" s="110"/>
    </row>
    <row r="6" spans="2:13" ht="66" customHeight="1" x14ac:dyDescent="0.15">
      <c r="B6" s="99"/>
      <c r="C6" s="100"/>
      <c r="D6" s="100"/>
      <c r="E6" s="100"/>
      <c r="F6" s="100"/>
      <c r="G6" s="101"/>
      <c r="H6" s="108"/>
      <c r="I6" s="109"/>
      <c r="J6" s="109"/>
      <c r="K6" s="109"/>
      <c r="L6" s="109"/>
      <c r="M6" s="110"/>
    </row>
    <row r="7" spans="2:13" ht="66" customHeight="1" x14ac:dyDescent="0.15">
      <c r="B7" s="99"/>
      <c r="C7" s="100"/>
      <c r="D7" s="100"/>
      <c r="E7" s="100"/>
      <c r="F7" s="100"/>
      <c r="G7" s="101"/>
      <c r="H7" s="108"/>
      <c r="I7" s="109"/>
      <c r="J7" s="109"/>
      <c r="K7" s="109"/>
      <c r="L7" s="109"/>
      <c r="M7" s="110"/>
    </row>
    <row r="8" spans="2:13" ht="105" customHeight="1" thickBot="1" x14ac:dyDescent="0.2">
      <c r="B8" s="102"/>
      <c r="C8" s="103"/>
      <c r="D8" s="103"/>
      <c r="E8" s="103"/>
      <c r="F8" s="103"/>
      <c r="G8" s="104"/>
      <c r="H8" s="111"/>
      <c r="I8" s="112"/>
      <c r="J8" s="112"/>
      <c r="K8" s="112"/>
      <c r="L8" s="112"/>
      <c r="M8" s="113"/>
    </row>
    <row r="9" spans="2:13" ht="14.25" thickTop="1" x14ac:dyDescent="0.15"/>
    <row r="10" spans="2:13" ht="45" customHeight="1" thickBot="1" x14ac:dyDescent="0.6">
      <c r="B10" s="114" t="s">
        <v>70</v>
      </c>
      <c r="C10" s="114"/>
      <c r="D10" s="114"/>
      <c r="E10" s="114"/>
      <c r="F10" s="114"/>
      <c r="G10" s="114"/>
      <c r="H10" s="114"/>
      <c r="I10" s="115" t="s">
        <v>72</v>
      </c>
      <c r="J10" s="115"/>
      <c r="K10" s="115"/>
      <c r="L10" s="115"/>
      <c r="M10" s="115"/>
    </row>
    <row r="11" spans="2:13" ht="56.25" customHeight="1" thickTop="1" thickBot="1" x14ac:dyDescent="0.2">
      <c r="B11" s="72" t="s">
        <v>3</v>
      </c>
      <c r="C11" s="73"/>
      <c r="D11" s="2" t="s">
        <v>4</v>
      </c>
      <c r="E11" s="3" t="s">
        <v>5</v>
      </c>
      <c r="F11" s="3" t="s">
        <v>6</v>
      </c>
      <c r="G11" s="4" t="s">
        <v>7</v>
      </c>
      <c r="H11" s="5" t="s">
        <v>8</v>
      </c>
      <c r="I11" s="6" t="s">
        <v>9</v>
      </c>
      <c r="J11" s="6" t="s">
        <v>74</v>
      </c>
      <c r="K11" s="45"/>
      <c r="L11" s="45"/>
      <c r="M11" s="46"/>
    </row>
    <row r="12" spans="2:13" ht="28.5" customHeight="1" thickTop="1" x14ac:dyDescent="0.15">
      <c r="B12" s="74" t="s">
        <v>10</v>
      </c>
      <c r="C12" s="75"/>
      <c r="D12" s="7" t="s">
        <v>11</v>
      </c>
      <c r="E12" s="8">
        <v>8</v>
      </c>
      <c r="F12" s="9">
        <f>E12*(10-1)</f>
        <v>72</v>
      </c>
      <c r="G12" s="80">
        <f>SUM(F12:F20)</f>
        <v>72</v>
      </c>
      <c r="H12" s="83">
        <f>IF(G12=72,900,IF(G12&gt;67,880,IF(G12&gt;63,860,IF(G12&gt;59,840,IF(G12&gt;55,820,IF(G12&gt;51,800,IF(G12&gt;47,780,IF(G12&gt;43,760,IF(G12&gt;39,740,IF(G12&gt;35,720,IF(G12&gt;31,700,IF(G12&gt;27,680,IF(G12&gt;23,660,IF(G12&gt;19,640,IF(G12&gt;15,620,IF(G12&gt;11,600,IF(G12&gt;7,580,IF(G12&gt;0,560,0))))))))))))))))))</f>
        <v>900</v>
      </c>
      <c r="I12" s="86">
        <f>IF(G12=72,540,IF(G12&gt;67,528,IF(G12&gt;63,516,IF(G12&gt;59,504,IF(G12&gt;55,492,IF(G12&gt;51,480,IF(G12&gt;47,468,IF(G12&gt;43,456,IF(G12&gt;39,444,IF(G12&gt;35,432,IF(G12&gt;31,420,IF(G12&gt;27,408,IF(G12&gt;23,396,IF(G12&gt;19,384,IF(G12&gt;15,372,IF(G12&gt;11,360,IF(G12&gt;7,348,IF(G12&gt;0,336,0))))))))))))))))))</f>
        <v>540</v>
      </c>
      <c r="J12" s="86">
        <f>IF(G12=72,180,IF(G12&gt;67,176,IF(G12&gt;63,172,IF(G12&gt;59,168,IF(G12&gt;55,164,IF(G12&gt;51,160,IF(G12&gt;47,156,IF(G12&gt;43,152,IF(G12&gt;39,148,IF(G12&gt;35,144,IF(G12&gt;31,140,IF(G12&gt;27,136,IF(G12&gt;23,132,IF(G12&gt;19,128,IF(G12&gt;15,124,IF(G12&gt;11,120,IF(G12&gt;7,116,IF(G12&gt;0,112,0))))))))))))))))))</f>
        <v>180</v>
      </c>
      <c r="K12" s="61"/>
      <c r="L12" s="61"/>
      <c r="M12" s="64"/>
    </row>
    <row r="13" spans="2:13" ht="28.5" customHeight="1" x14ac:dyDescent="0.15">
      <c r="B13" s="76"/>
      <c r="C13" s="77"/>
      <c r="D13" s="10" t="s">
        <v>12</v>
      </c>
      <c r="E13" s="11">
        <v>0</v>
      </c>
      <c r="F13" s="12">
        <f>E13*(10-2)</f>
        <v>0</v>
      </c>
      <c r="G13" s="81"/>
      <c r="H13" s="84"/>
      <c r="I13" s="87"/>
      <c r="J13" s="87"/>
      <c r="K13" s="62"/>
      <c r="L13" s="62"/>
      <c r="M13" s="65"/>
    </row>
    <row r="14" spans="2:13" ht="28.5" customHeight="1" x14ac:dyDescent="0.15">
      <c r="B14" s="76"/>
      <c r="C14" s="77"/>
      <c r="D14" s="10" t="s">
        <v>13</v>
      </c>
      <c r="E14" s="11">
        <v>0</v>
      </c>
      <c r="F14" s="12">
        <f>E14*(10-3)</f>
        <v>0</v>
      </c>
      <c r="G14" s="81"/>
      <c r="H14" s="84"/>
      <c r="I14" s="87"/>
      <c r="J14" s="87"/>
      <c r="K14" s="62"/>
      <c r="L14" s="62"/>
      <c r="M14" s="65"/>
    </row>
    <row r="15" spans="2:13" ht="28.5" customHeight="1" x14ac:dyDescent="0.15">
      <c r="B15" s="76"/>
      <c r="C15" s="77"/>
      <c r="D15" s="10" t="s">
        <v>14</v>
      </c>
      <c r="E15" s="11">
        <v>0</v>
      </c>
      <c r="F15" s="12">
        <f>E15*(10-4)</f>
        <v>0</v>
      </c>
      <c r="G15" s="81"/>
      <c r="H15" s="84"/>
      <c r="I15" s="87"/>
      <c r="J15" s="87"/>
      <c r="K15" s="62"/>
      <c r="L15" s="62"/>
      <c r="M15" s="65"/>
    </row>
    <row r="16" spans="2:13" ht="28.5" customHeight="1" x14ac:dyDescent="0.15">
      <c r="B16" s="76"/>
      <c r="C16" s="77"/>
      <c r="D16" s="10" t="s">
        <v>15</v>
      </c>
      <c r="E16" s="11">
        <v>0</v>
      </c>
      <c r="F16" s="12">
        <f>E16*(10-5)</f>
        <v>0</v>
      </c>
      <c r="G16" s="81"/>
      <c r="H16" s="84"/>
      <c r="I16" s="87"/>
      <c r="J16" s="87"/>
      <c r="K16" s="62"/>
      <c r="L16" s="62"/>
      <c r="M16" s="65"/>
    </row>
    <row r="17" spans="2:21" ht="28.5" customHeight="1" x14ac:dyDescent="0.15">
      <c r="B17" s="76"/>
      <c r="C17" s="77"/>
      <c r="D17" s="10" t="s">
        <v>16</v>
      </c>
      <c r="E17" s="11">
        <v>0</v>
      </c>
      <c r="F17" s="12">
        <f>E17*(10-6)</f>
        <v>0</v>
      </c>
      <c r="G17" s="81"/>
      <c r="H17" s="84"/>
      <c r="I17" s="87"/>
      <c r="J17" s="87"/>
      <c r="K17" s="62"/>
      <c r="L17" s="62"/>
      <c r="M17" s="65"/>
    </row>
    <row r="18" spans="2:21" ht="28.5" customHeight="1" x14ac:dyDescent="0.15">
      <c r="B18" s="76"/>
      <c r="C18" s="77"/>
      <c r="D18" s="10" t="s">
        <v>17</v>
      </c>
      <c r="E18" s="11">
        <v>0</v>
      </c>
      <c r="F18" s="12">
        <f>E18*(10-7)</f>
        <v>0</v>
      </c>
      <c r="G18" s="81"/>
      <c r="H18" s="84"/>
      <c r="I18" s="87"/>
      <c r="J18" s="87"/>
      <c r="K18" s="62"/>
      <c r="L18" s="62"/>
      <c r="M18" s="65"/>
    </row>
    <row r="19" spans="2:21" ht="28.5" customHeight="1" x14ac:dyDescent="0.15">
      <c r="B19" s="76"/>
      <c r="C19" s="77"/>
      <c r="D19" s="10" t="s">
        <v>18</v>
      </c>
      <c r="E19" s="11">
        <v>0</v>
      </c>
      <c r="F19" s="12">
        <f>E19*(10-8)</f>
        <v>0</v>
      </c>
      <c r="G19" s="81"/>
      <c r="H19" s="84"/>
      <c r="I19" s="87"/>
      <c r="J19" s="87"/>
      <c r="K19" s="62"/>
      <c r="L19" s="62"/>
      <c r="M19" s="65"/>
    </row>
    <row r="20" spans="2:21" ht="28.5" customHeight="1" thickBot="1" x14ac:dyDescent="0.2">
      <c r="B20" s="78"/>
      <c r="C20" s="79"/>
      <c r="D20" s="13" t="s">
        <v>19</v>
      </c>
      <c r="E20" s="14">
        <v>0</v>
      </c>
      <c r="F20" s="15">
        <f>E20*(10-9)</f>
        <v>0</v>
      </c>
      <c r="G20" s="82"/>
      <c r="H20" s="85"/>
      <c r="I20" s="88"/>
      <c r="J20" s="88"/>
      <c r="K20" s="63"/>
      <c r="L20" s="63"/>
      <c r="M20" s="66"/>
    </row>
    <row r="21" spans="2:21" ht="58.5" customHeight="1" thickTop="1" thickBot="1" x14ac:dyDescent="0.2">
      <c r="B21" s="67" t="s">
        <v>20</v>
      </c>
      <c r="C21" s="68"/>
      <c r="D21" s="69" t="s">
        <v>69</v>
      </c>
      <c r="E21" s="69"/>
      <c r="F21" s="70">
        <v>3</v>
      </c>
      <c r="G21" s="71"/>
      <c r="H21" s="16">
        <f>IF(F21&lt;3,100,IF(F21&lt;7,80,IF(F21&lt;16,60,IF(F21&lt;30,40,20))))</f>
        <v>80</v>
      </c>
      <c r="I21" s="17">
        <f>IF(F21&lt;3,60,IF(F21&lt;7,48,IF(F21&lt;16,36,IF(F21&lt;30,24,12))))</f>
        <v>48</v>
      </c>
      <c r="J21" s="17">
        <f>IF(F21&lt;3,20,IF(F21&lt;7,16,IF(F21&lt;16,12,IF(F21&lt;30,8,4))))</f>
        <v>16</v>
      </c>
      <c r="K21" s="47"/>
      <c r="L21" s="47"/>
      <c r="M21" s="48"/>
    </row>
    <row r="22" spans="2:21" ht="42.75" customHeight="1" thickTop="1" thickBot="1" x14ac:dyDescent="0.2">
      <c r="B22" s="56" t="s">
        <v>21</v>
      </c>
      <c r="C22" s="57"/>
      <c r="D22" s="57"/>
      <c r="E22" s="57"/>
      <c r="F22" s="57"/>
      <c r="G22" s="58"/>
      <c r="H22" s="18">
        <f>H21+H12</f>
        <v>980</v>
      </c>
      <c r="I22" s="19">
        <f t="shared" ref="I22:J22" si="0">I21+I12</f>
        <v>588</v>
      </c>
      <c r="J22" s="19">
        <f t="shared" si="0"/>
        <v>196</v>
      </c>
      <c r="K22" s="49"/>
      <c r="L22" s="49"/>
      <c r="M22" s="50"/>
    </row>
    <row r="23" spans="2:21" ht="14.25" thickTop="1" x14ac:dyDescent="0.15"/>
    <row r="24" spans="2:21" ht="45" customHeight="1" x14ac:dyDescent="0.15">
      <c r="B24" s="59" t="s">
        <v>22</v>
      </c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</row>
    <row r="26" spans="2:21" ht="18" thickBot="1" x14ac:dyDescent="0.35">
      <c r="B26" s="20" t="s">
        <v>23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</row>
    <row r="27" spans="2:21" x14ac:dyDescent="0.15">
      <c r="B27" s="22" t="s">
        <v>24</v>
      </c>
      <c r="C27" s="23" t="s">
        <v>25</v>
      </c>
      <c r="D27" s="51" t="s">
        <v>26</v>
      </c>
      <c r="E27" s="52"/>
      <c r="F27" s="51" t="s">
        <v>27</v>
      </c>
      <c r="G27" s="52"/>
      <c r="H27" s="51" t="s">
        <v>28</v>
      </c>
      <c r="I27" s="52"/>
      <c r="J27" s="51" t="s">
        <v>29</v>
      </c>
      <c r="K27" s="52"/>
      <c r="L27" s="51" t="s">
        <v>30</v>
      </c>
      <c r="M27" s="52"/>
      <c r="N27" s="51" t="s">
        <v>31</v>
      </c>
      <c r="O27" s="52"/>
      <c r="P27" s="51" t="s">
        <v>32</v>
      </c>
      <c r="Q27" s="52"/>
      <c r="R27" s="51" t="s">
        <v>33</v>
      </c>
      <c r="S27" s="52"/>
      <c r="T27" s="51" t="s">
        <v>34</v>
      </c>
      <c r="U27" s="53"/>
    </row>
    <row r="28" spans="2:21" x14ac:dyDescent="0.15">
      <c r="B28" s="24" t="s">
        <v>35</v>
      </c>
      <c r="C28" s="25"/>
      <c r="D28" s="25">
        <v>72</v>
      </c>
      <c r="E28" s="25" t="s">
        <v>36</v>
      </c>
      <c r="F28" s="25" t="s">
        <v>37</v>
      </c>
      <c r="G28" s="25" t="s">
        <v>38</v>
      </c>
      <c r="H28" s="25" t="s">
        <v>39</v>
      </c>
      <c r="I28" s="25" t="s">
        <v>40</v>
      </c>
      <c r="J28" s="25" t="s">
        <v>41</v>
      </c>
      <c r="K28" s="25" t="s">
        <v>42</v>
      </c>
      <c r="L28" s="25" t="s">
        <v>43</v>
      </c>
      <c r="M28" s="25" t="s">
        <v>44</v>
      </c>
      <c r="N28" s="25" t="s">
        <v>45</v>
      </c>
      <c r="O28" s="25" t="s">
        <v>46</v>
      </c>
      <c r="P28" s="25" t="s">
        <v>47</v>
      </c>
      <c r="Q28" s="25" t="s">
        <v>48</v>
      </c>
      <c r="R28" s="25" t="s">
        <v>49</v>
      </c>
      <c r="S28" s="25" t="s">
        <v>50</v>
      </c>
      <c r="T28" s="25" t="s">
        <v>51</v>
      </c>
      <c r="U28" s="26" t="s">
        <v>52</v>
      </c>
    </row>
    <row r="29" spans="2:21" s="27" customFormat="1" ht="17.25" thickBot="1" x14ac:dyDescent="0.35">
      <c r="B29" s="28" t="s">
        <v>53</v>
      </c>
      <c r="C29" s="29">
        <v>20</v>
      </c>
      <c r="D29" s="29">
        <v>900</v>
      </c>
      <c r="E29" s="29">
        <v>880</v>
      </c>
      <c r="F29" s="29">
        <v>860</v>
      </c>
      <c r="G29" s="29">
        <v>840</v>
      </c>
      <c r="H29" s="29">
        <v>820</v>
      </c>
      <c r="I29" s="29">
        <v>800</v>
      </c>
      <c r="J29" s="29">
        <v>780</v>
      </c>
      <c r="K29" s="29">
        <v>760</v>
      </c>
      <c r="L29" s="29">
        <v>740</v>
      </c>
      <c r="M29" s="29">
        <v>720</v>
      </c>
      <c r="N29" s="29">
        <v>700</v>
      </c>
      <c r="O29" s="29">
        <v>680</v>
      </c>
      <c r="P29" s="29">
        <v>660</v>
      </c>
      <c r="Q29" s="29">
        <v>640</v>
      </c>
      <c r="R29" s="29">
        <v>620</v>
      </c>
      <c r="S29" s="29">
        <v>600</v>
      </c>
      <c r="T29" s="29">
        <v>580</v>
      </c>
      <c r="U29" s="30">
        <v>560</v>
      </c>
    </row>
    <row r="30" spans="2:21" x14ac:dyDescent="0.15">
      <c r="B30" s="54" t="s">
        <v>54</v>
      </c>
      <c r="C30" s="31" t="s">
        <v>55</v>
      </c>
      <c r="D30" s="23" t="s">
        <v>56</v>
      </c>
      <c r="E30" s="23" t="s">
        <v>57</v>
      </c>
      <c r="F30" s="23" t="s">
        <v>58</v>
      </c>
      <c r="G30" s="23" t="s">
        <v>59</v>
      </c>
      <c r="H30" s="32" t="s">
        <v>60</v>
      </c>
      <c r="I30" s="33"/>
      <c r="J30" s="22" t="s">
        <v>61</v>
      </c>
      <c r="K30" s="32" t="s">
        <v>62</v>
      </c>
      <c r="L30" s="33"/>
      <c r="M30" s="33"/>
      <c r="N30" s="33"/>
      <c r="O30" s="33"/>
      <c r="P30" s="33"/>
      <c r="Q30" s="33"/>
      <c r="R30" s="33"/>
      <c r="S30" s="33"/>
      <c r="T30" s="33"/>
      <c r="U30" s="33"/>
    </row>
    <row r="31" spans="2:21" ht="14.25" thickBot="1" x14ac:dyDescent="0.2">
      <c r="B31" s="55"/>
      <c r="C31" s="34" t="s">
        <v>63</v>
      </c>
      <c r="D31" s="35">
        <v>100</v>
      </c>
      <c r="E31" s="35">
        <v>80</v>
      </c>
      <c r="F31" s="35">
        <v>60</v>
      </c>
      <c r="G31" s="35">
        <v>40</v>
      </c>
      <c r="H31" s="36">
        <v>20</v>
      </c>
      <c r="I31" s="33"/>
      <c r="J31" s="37">
        <v>1000</v>
      </c>
      <c r="K31" s="36">
        <v>580</v>
      </c>
      <c r="L31" s="33"/>
      <c r="M31" s="33"/>
      <c r="N31" s="33"/>
      <c r="O31" s="33"/>
      <c r="P31" s="33"/>
      <c r="Q31" s="33"/>
      <c r="R31" s="33"/>
      <c r="S31" s="33"/>
      <c r="T31" s="33"/>
      <c r="U31" s="33"/>
    </row>
    <row r="32" spans="2:21" x14ac:dyDescent="0.1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</row>
    <row r="33" spans="2:21" x14ac:dyDescent="0.15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</row>
    <row r="34" spans="2:21" ht="18" thickBot="1" x14ac:dyDescent="0.35">
      <c r="B34" s="20" t="s">
        <v>64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</row>
    <row r="35" spans="2:21" x14ac:dyDescent="0.15">
      <c r="B35" s="22" t="s">
        <v>24</v>
      </c>
      <c r="C35" s="23" t="s">
        <v>25</v>
      </c>
      <c r="D35" s="51" t="s">
        <v>26</v>
      </c>
      <c r="E35" s="52"/>
      <c r="F35" s="51" t="s">
        <v>27</v>
      </c>
      <c r="G35" s="52"/>
      <c r="H35" s="51" t="s">
        <v>28</v>
      </c>
      <c r="I35" s="52"/>
      <c r="J35" s="51" t="s">
        <v>29</v>
      </c>
      <c r="K35" s="52"/>
      <c r="L35" s="51" t="s">
        <v>30</v>
      </c>
      <c r="M35" s="52"/>
      <c r="N35" s="51" t="s">
        <v>31</v>
      </c>
      <c r="O35" s="52"/>
      <c r="P35" s="51" t="s">
        <v>32</v>
      </c>
      <c r="Q35" s="52"/>
      <c r="R35" s="51" t="s">
        <v>33</v>
      </c>
      <c r="S35" s="52"/>
      <c r="T35" s="51" t="s">
        <v>34</v>
      </c>
      <c r="U35" s="53"/>
    </row>
    <row r="36" spans="2:21" x14ac:dyDescent="0.15">
      <c r="B36" s="24" t="s">
        <v>35</v>
      </c>
      <c r="C36" s="25"/>
      <c r="D36" s="25">
        <v>72</v>
      </c>
      <c r="E36" s="25" t="s">
        <v>36</v>
      </c>
      <c r="F36" s="25" t="s">
        <v>37</v>
      </c>
      <c r="G36" s="25" t="s">
        <v>38</v>
      </c>
      <c r="H36" s="25" t="s">
        <v>39</v>
      </c>
      <c r="I36" s="25" t="s">
        <v>40</v>
      </c>
      <c r="J36" s="25" t="s">
        <v>41</v>
      </c>
      <c r="K36" s="25" t="s">
        <v>42</v>
      </c>
      <c r="L36" s="25" t="s">
        <v>43</v>
      </c>
      <c r="M36" s="25" t="s">
        <v>44</v>
      </c>
      <c r="N36" s="25" t="s">
        <v>45</v>
      </c>
      <c r="O36" s="25" t="s">
        <v>46</v>
      </c>
      <c r="P36" s="25" t="s">
        <v>47</v>
      </c>
      <c r="Q36" s="25" t="s">
        <v>48</v>
      </c>
      <c r="R36" s="25" t="s">
        <v>49</v>
      </c>
      <c r="S36" s="25" t="s">
        <v>50</v>
      </c>
      <c r="T36" s="25" t="s">
        <v>51</v>
      </c>
      <c r="U36" s="26" t="s">
        <v>52</v>
      </c>
    </row>
    <row r="37" spans="2:21" s="27" customFormat="1" ht="17.25" thickBot="1" x14ac:dyDescent="0.35">
      <c r="B37" s="28" t="s">
        <v>53</v>
      </c>
      <c r="C37" s="29">
        <v>12</v>
      </c>
      <c r="D37" s="29">
        <v>540</v>
      </c>
      <c r="E37" s="29">
        <v>528</v>
      </c>
      <c r="F37" s="29">
        <v>516</v>
      </c>
      <c r="G37" s="29">
        <v>504</v>
      </c>
      <c r="H37" s="29">
        <v>492</v>
      </c>
      <c r="I37" s="29">
        <v>480</v>
      </c>
      <c r="J37" s="29">
        <v>468</v>
      </c>
      <c r="K37" s="29">
        <v>456</v>
      </c>
      <c r="L37" s="29">
        <v>444</v>
      </c>
      <c r="M37" s="29">
        <v>432</v>
      </c>
      <c r="N37" s="29">
        <v>420</v>
      </c>
      <c r="O37" s="29">
        <v>408</v>
      </c>
      <c r="P37" s="29">
        <v>396</v>
      </c>
      <c r="Q37" s="29">
        <v>384</v>
      </c>
      <c r="R37" s="29">
        <v>372</v>
      </c>
      <c r="S37" s="29">
        <v>360</v>
      </c>
      <c r="T37" s="29">
        <v>348</v>
      </c>
      <c r="U37" s="30">
        <v>336</v>
      </c>
    </row>
    <row r="38" spans="2:21" x14ac:dyDescent="0.15">
      <c r="B38" s="54" t="s">
        <v>54</v>
      </c>
      <c r="C38" s="31" t="s">
        <v>55</v>
      </c>
      <c r="D38" s="23" t="s">
        <v>56</v>
      </c>
      <c r="E38" s="23" t="s">
        <v>57</v>
      </c>
      <c r="F38" s="23" t="s">
        <v>58</v>
      </c>
      <c r="G38" s="23" t="s">
        <v>59</v>
      </c>
      <c r="H38" s="32" t="s">
        <v>60</v>
      </c>
      <c r="I38" s="33"/>
      <c r="J38" s="38" t="s">
        <v>61</v>
      </c>
      <c r="K38" s="39" t="s">
        <v>62</v>
      </c>
      <c r="L38" s="33"/>
      <c r="M38" s="33"/>
      <c r="N38" s="33"/>
      <c r="O38" s="33"/>
      <c r="P38" s="33"/>
      <c r="Q38" s="33"/>
      <c r="R38" s="33"/>
      <c r="S38" s="33"/>
      <c r="T38" s="33"/>
      <c r="U38" s="33"/>
    </row>
    <row r="39" spans="2:21" ht="14.25" thickBot="1" x14ac:dyDescent="0.2">
      <c r="B39" s="55"/>
      <c r="C39" s="34" t="s">
        <v>65</v>
      </c>
      <c r="D39" s="35">
        <v>60</v>
      </c>
      <c r="E39" s="35">
        <v>48</v>
      </c>
      <c r="F39" s="35">
        <v>36</v>
      </c>
      <c r="G39" s="35">
        <v>24</v>
      </c>
      <c r="H39" s="36">
        <v>12</v>
      </c>
      <c r="I39" s="33"/>
      <c r="J39" s="37">
        <v>600</v>
      </c>
      <c r="K39" s="36">
        <v>348</v>
      </c>
      <c r="L39" s="33"/>
      <c r="M39" s="33"/>
      <c r="N39" s="33"/>
      <c r="O39" s="33"/>
      <c r="P39" s="33"/>
      <c r="Q39" s="33"/>
      <c r="R39" s="33"/>
      <c r="S39" s="33"/>
      <c r="T39" s="33"/>
      <c r="U39" s="33"/>
    </row>
    <row r="40" spans="2:21" x14ac:dyDescent="0.15"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</row>
    <row r="41" spans="2:21" x14ac:dyDescent="0.15">
      <c r="B41" s="40"/>
      <c r="C41" s="41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</row>
    <row r="42" spans="2:21" ht="18" thickBot="1" x14ac:dyDescent="0.35">
      <c r="B42" s="20" t="s">
        <v>66</v>
      </c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</row>
    <row r="43" spans="2:21" x14ac:dyDescent="0.15">
      <c r="B43" s="22" t="s">
        <v>24</v>
      </c>
      <c r="C43" s="23" t="s">
        <v>25</v>
      </c>
      <c r="D43" s="51" t="s">
        <v>26</v>
      </c>
      <c r="E43" s="52"/>
      <c r="F43" s="51" t="s">
        <v>27</v>
      </c>
      <c r="G43" s="52"/>
      <c r="H43" s="51" t="s">
        <v>28</v>
      </c>
      <c r="I43" s="52"/>
      <c r="J43" s="51" t="s">
        <v>29</v>
      </c>
      <c r="K43" s="52"/>
      <c r="L43" s="51" t="s">
        <v>30</v>
      </c>
      <c r="M43" s="52"/>
      <c r="N43" s="51" t="s">
        <v>31</v>
      </c>
      <c r="O43" s="52"/>
      <c r="P43" s="51" t="s">
        <v>32</v>
      </c>
      <c r="Q43" s="52"/>
      <c r="R43" s="51" t="s">
        <v>33</v>
      </c>
      <c r="S43" s="52"/>
      <c r="T43" s="51" t="s">
        <v>34</v>
      </c>
      <c r="U43" s="53"/>
    </row>
    <row r="44" spans="2:21" x14ac:dyDescent="0.15">
      <c r="B44" s="24" t="s">
        <v>35</v>
      </c>
      <c r="C44" s="25"/>
      <c r="D44" s="25">
        <v>72</v>
      </c>
      <c r="E44" s="25" t="s">
        <v>36</v>
      </c>
      <c r="F44" s="25" t="s">
        <v>37</v>
      </c>
      <c r="G44" s="25" t="s">
        <v>38</v>
      </c>
      <c r="H44" s="25" t="s">
        <v>39</v>
      </c>
      <c r="I44" s="25" t="s">
        <v>40</v>
      </c>
      <c r="J44" s="25" t="s">
        <v>41</v>
      </c>
      <c r="K44" s="25" t="s">
        <v>42</v>
      </c>
      <c r="L44" s="25" t="s">
        <v>43</v>
      </c>
      <c r="M44" s="25" t="s">
        <v>44</v>
      </c>
      <c r="N44" s="25" t="s">
        <v>45</v>
      </c>
      <c r="O44" s="25" t="s">
        <v>46</v>
      </c>
      <c r="P44" s="25" t="s">
        <v>47</v>
      </c>
      <c r="Q44" s="25" t="s">
        <v>48</v>
      </c>
      <c r="R44" s="25" t="s">
        <v>49</v>
      </c>
      <c r="S44" s="25" t="s">
        <v>50</v>
      </c>
      <c r="T44" s="25" t="s">
        <v>51</v>
      </c>
      <c r="U44" s="26" t="s">
        <v>52</v>
      </c>
    </row>
    <row r="45" spans="2:21" s="27" customFormat="1" ht="17.25" thickBot="1" x14ac:dyDescent="0.35">
      <c r="B45" s="28" t="s">
        <v>53</v>
      </c>
      <c r="C45" s="29">
        <v>4</v>
      </c>
      <c r="D45" s="29">
        <v>180</v>
      </c>
      <c r="E45" s="29">
        <v>176</v>
      </c>
      <c r="F45" s="29">
        <v>172</v>
      </c>
      <c r="G45" s="29">
        <v>168</v>
      </c>
      <c r="H45" s="29">
        <v>164</v>
      </c>
      <c r="I45" s="29">
        <v>160</v>
      </c>
      <c r="J45" s="29">
        <v>156</v>
      </c>
      <c r="K45" s="29">
        <v>152</v>
      </c>
      <c r="L45" s="29">
        <v>148</v>
      </c>
      <c r="M45" s="29">
        <v>144</v>
      </c>
      <c r="N45" s="29">
        <v>140</v>
      </c>
      <c r="O45" s="29">
        <v>136</v>
      </c>
      <c r="P45" s="29">
        <v>132</v>
      </c>
      <c r="Q45" s="29">
        <v>128</v>
      </c>
      <c r="R45" s="29">
        <v>124</v>
      </c>
      <c r="S45" s="29">
        <v>120</v>
      </c>
      <c r="T45" s="29">
        <v>116</v>
      </c>
      <c r="U45" s="30">
        <v>112</v>
      </c>
    </row>
    <row r="46" spans="2:21" x14ac:dyDescent="0.15">
      <c r="B46" s="54" t="s">
        <v>54</v>
      </c>
      <c r="C46" s="31" t="s">
        <v>55</v>
      </c>
      <c r="D46" s="23" t="s">
        <v>56</v>
      </c>
      <c r="E46" s="23" t="s">
        <v>57</v>
      </c>
      <c r="F46" s="23" t="s">
        <v>58</v>
      </c>
      <c r="G46" s="23" t="s">
        <v>59</v>
      </c>
      <c r="H46" s="32" t="s">
        <v>60</v>
      </c>
      <c r="I46" s="33"/>
      <c r="J46" s="38" t="s">
        <v>61</v>
      </c>
      <c r="K46" s="39" t="s">
        <v>62</v>
      </c>
      <c r="L46" s="33"/>
      <c r="M46" s="33"/>
      <c r="N46" s="33"/>
      <c r="O46" s="33"/>
      <c r="P46" s="33"/>
      <c r="Q46" s="33"/>
      <c r="R46" s="33"/>
      <c r="S46" s="33"/>
      <c r="T46" s="33"/>
      <c r="U46" s="33"/>
    </row>
    <row r="47" spans="2:21" ht="14.25" thickBot="1" x14ac:dyDescent="0.2">
      <c r="B47" s="55"/>
      <c r="C47" s="34" t="s">
        <v>67</v>
      </c>
      <c r="D47" s="35">
        <v>20</v>
      </c>
      <c r="E47" s="35">
        <v>16</v>
      </c>
      <c r="F47" s="35">
        <v>12</v>
      </c>
      <c r="G47" s="35">
        <v>8</v>
      </c>
      <c r="H47" s="36">
        <v>4</v>
      </c>
      <c r="I47" s="33"/>
      <c r="J47" s="37">
        <v>200</v>
      </c>
      <c r="K47" s="36">
        <v>116</v>
      </c>
      <c r="L47" s="33"/>
      <c r="M47" s="33"/>
      <c r="N47" s="33"/>
      <c r="O47" s="33"/>
      <c r="P47" s="33"/>
      <c r="Q47" s="33"/>
      <c r="R47" s="33"/>
      <c r="S47" s="33"/>
      <c r="T47" s="33"/>
      <c r="U47" s="33"/>
    </row>
    <row r="48" spans="2:21" x14ac:dyDescent="0.15"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</row>
    <row r="49" spans="2:20" x14ac:dyDescent="0.15"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</row>
  </sheetData>
  <mergeCells count="51">
    <mergeCell ref="B1:M1"/>
    <mergeCell ref="B10:H10"/>
    <mergeCell ref="B2:G2"/>
    <mergeCell ref="H2:M2"/>
    <mergeCell ref="B3:G8"/>
    <mergeCell ref="H3:M8"/>
    <mergeCell ref="I10:M10"/>
    <mergeCell ref="B11:C11"/>
    <mergeCell ref="B12:C20"/>
    <mergeCell ref="G12:G20"/>
    <mergeCell ref="H12:H20"/>
    <mergeCell ref="I12:I20"/>
    <mergeCell ref="K12:K20"/>
    <mergeCell ref="L12:L20"/>
    <mergeCell ref="M12:M20"/>
    <mergeCell ref="B21:C21"/>
    <mergeCell ref="D21:E21"/>
    <mergeCell ref="F21:G21"/>
    <mergeCell ref="J12:J20"/>
    <mergeCell ref="B22:G22"/>
    <mergeCell ref="B24:M24"/>
    <mergeCell ref="D27:E27"/>
    <mergeCell ref="F27:G27"/>
    <mergeCell ref="H27:I27"/>
    <mergeCell ref="J27:K27"/>
    <mergeCell ref="L27:M27"/>
    <mergeCell ref="N27:O27"/>
    <mergeCell ref="P27:Q27"/>
    <mergeCell ref="R27:S27"/>
    <mergeCell ref="T27:U27"/>
    <mergeCell ref="B30:B31"/>
    <mergeCell ref="N35:O35"/>
    <mergeCell ref="P35:Q35"/>
    <mergeCell ref="R35:S35"/>
    <mergeCell ref="T35:U35"/>
    <mergeCell ref="B38:B39"/>
    <mergeCell ref="D35:E35"/>
    <mergeCell ref="F35:G35"/>
    <mergeCell ref="H35:I35"/>
    <mergeCell ref="J35:K35"/>
    <mergeCell ref="L35:M35"/>
    <mergeCell ref="N43:O43"/>
    <mergeCell ref="P43:Q43"/>
    <mergeCell ref="R43:S43"/>
    <mergeCell ref="T43:U43"/>
    <mergeCell ref="B46:B47"/>
    <mergeCell ref="D43:E43"/>
    <mergeCell ref="F43:G43"/>
    <mergeCell ref="H43:I43"/>
    <mergeCell ref="J43:K43"/>
    <mergeCell ref="L43:M43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220917492</TotalTime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3.성적산출방법_재학생</vt:lpstr>
      <vt:lpstr>4.성적산출방법_졸업생</vt:lpstr>
    </vt:vector>
  </TitlesOfParts>
  <Company>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Desiger Excel File</dc:title>
  <dc:subject/>
  <dc:creator>Report Designer</dc:creator>
  <cp:keywords/>
  <dc:description>Report Designer Excel File</dc:description>
  <cp:lastModifiedBy>NAM</cp:lastModifiedBy>
  <cp:revision/>
  <cp:lastPrinted>2021-03-16T05:22:30Z</cp:lastPrinted>
  <dcterms:created xsi:type="dcterms:W3CDTF">2021-01-13T22:12:23Z</dcterms:created>
  <dcterms:modified xsi:type="dcterms:W3CDTF">2024-07-02T05:32:20Z</dcterms:modified>
</cp:coreProperties>
</file>